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445" activeTab="0"/>
  </bookViews>
  <sheets>
    <sheet name="Original" sheetId="1" r:id="rId1"/>
    <sheet name="Detail" sheetId="2" r:id="rId2"/>
  </sheets>
  <definedNames>
    <definedName name="_xlnm.Print_Area" localSheetId="1">'Detail'!$A$1:$E$159</definedName>
    <definedName name="_xlnm.Print_Titles" localSheetId="1">'Detail'!$1:$2</definedName>
  </definedNames>
  <calcPr fullCalcOnLoad="1"/>
</workbook>
</file>

<file path=xl/sharedStrings.xml><?xml version="1.0" encoding="utf-8"?>
<sst xmlns="http://schemas.openxmlformats.org/spreadsheetml/2006/main" count="309" uniqueCount="298">
  <si>
    <t>Contract Sum</t>
  </si>
  <si>
    <t xml:space="preserve">Balance </t>
  </si>
  <si>
    <t>Incentivisation (Non Infraco)</t>
  </si>
  <si>
    <t>MUDFA</t>
  </si>
  <si>
    <t>Gross Cert. at Novation</t>
  </si>
  <si>
    <t>Sub Total (i)</t>
  </si>
  <si>
    <t>Sub Total (ii)</t>
  </si>
  <si>
    <t>Overall Total</t>
  </si>
  <si>
    <t>Anticipated Final Account</t>
  </si>
  <si>
    <t>Construction Support (Provisional Sum)</t>
  </si>
  <si>
    <t>Consents Support (Provisional Sum)</t>
  </si>
  <si>
    <t>Further Additional Services agreement</t>
  </si>
  <si>
    <t>Settlement of all outstanding Change Requests</t>
  </si>
  <si>
    <t>ER's Alignment agreement</t>
  </si>
  <si>
    <t>Novation and completion costs</t>
  </si>
  <si>
    <t>Additional Services agreement</t>
  </si>
  <si>
    <t>and Variations at Novation</t>
  </si>
  <si>
    <t>Agreed</t>
  </si>
  <si>
    <r>
      <t>Variations -</t>
    </r>
    <r>
      <rPr>
        <sz val="10"/>
        <rFont val="Arial"/>
        <family val="2"/>
      </rPr>
      <t>agreed</t>
    </r>
  </si>
  <si>
    <t>Construction Support</t>
  </si>
  <si>
    <t>Total</t>
  </si>
  <si>
    <t>Edinburgh Tram Network SDS Contract</t>
  </si>
  <si>
    <t>Requirements Definition</t>
  </si>
  <si>
    <t>Detailed Design</t>
  </si>
  <si>
    <t>Totals</t>
  </si>
  <si>
    <t>Value</t>
  </si>
  <si>
    <t>Certified</t>
  </si>
  <si>
    <t>Contract Value</t>
  </si>
  <si>
    <t>Original Contract Value</t>
  </si>
  <si>
    <t>Lump Sum Mobilisation</t>
  </si>
  <si>
    <t>Management Fee - RD, PD and DD Phase</t>
  </si>
  <si>
    <t>Management Fee - CS</t>
  </si>
  <si>
    <t>Modelling</t>
  </si>
  <si>
    <t>Mile and Sub-Milestones</t>
  </si>
  <si>
    <t>Preliminary Design</t>
  </si>
  <si>
    <t>Surveys</t>
  </si>
  <si>
    <t>Planning Approvals</t>
  </si>
  <si>
    <t>Adjustment</t>
  </si>
  <si>
    <t>Sub Total</t>
  </si>
  <si>
    <t>Changes</t>
  </si>
  <si>
    <t>TEL/CEC</t>
  </si>
  <si>
    <t>CRT012/CNB001</t>
  </si>
  <si>
    <t>Interchange design and cost benefit</t>
  </si>
  <si>
    <t>CRT018/CNB007/COB007</t>
  </si>
  <si>
    <t>Tramstop locations</t>
  </si>
  <si>
    <t>CRT022,024-028/CNB008 COB010 - 015</t>
  </si>
  <si>
    <t>Charettes (CNB008,010A, 011, 012, 013, 014, 015)</t>
  </si>
  <si>
    <t>All TEL /CEC Changes</t>
  </si>
  <si>
    <t>tie with Change Orders</t>
  </si>
  <si>
    <t>CRT001/COS001</t>
  </si>
  <si>
    <t>ETN Phasing</t>
  </si>
  <si>
    <t>CRT002/COS008</t>
  </si>
  <si>
    <t>Citypoint Rental Contribution</t>
  </si>
  <si>
    <t>CRT028/CNS010/COS010</t>
  </si>
  <si>
    <t>Earl Tram Depot and Stabling</t>
  </si>
  <si>
    <t>CRT029/CNS011/COS029</t>
  </si>
  <si>
    <t>Earl Bridge Structure S33</t>
  </si>
  <si>
    <t>CRT030/COS013</t>
  </si>
  <si>
    <t>Earl GI</t>
  </si>
  <si>
    <t>CRT074/COS014</t>
  </si>
  <si>
    <t>Updated Utilities Capex</t>
  </si>
  <si>
    <t>CRT009/COS016</t>
  </si>
  <si>
    <t>tie procurement</t>
  </si>
  <si>
    <t>CRT045/COS017</t>
  </si>
  <si>
    <t>Ocean Terminal Revised Layout</t>
  </si>
  <si>
    <t>CR072/ CNS018/ COS018</t>
  </si>
  <si>
    <t>Eastfield Avenue Realignment</t>
  </si>
  <si>
    <t>CRT049/CNS019/COS019</t>
  </si>
  <si>
    <t>Additional GI Scope Granton to Newhaven</t>
  </si>
  <si>
    <t>CRT076/CNS020/COS020</t>
  </si>
  <si>
    <t>Gogar Depot BAA Runway Extension</t>
  </si>
  <si>
    <t>CRT102/CNS030/COS030</t>
  </si>
  <si>
    <t>Employers Requirements</t>
  </si>
  <si>
    <t>CRT010/CRS004/005/ COS038</t>
  </si>
  <si>
    <t>CRT190/CNS040/COS040</t>
  </si>
  <si>
    <t>Crew Relief facilities - Haymarket Tramstop Structure</t>
  </si>
  <si>
    <t>CRT212/CNS042/COS042</t>
  </si>
  <si>
    <t>Co-ordination and sequencing works - St Andrew Square</t>
  </si>
  <si>
    <t>CRT050/COS021</t>
  </si>
  <si>
    <t xml:space="preserve">Gogarburn Partnership Report </t>
  </si>
  <si>
    <t>CRT140/COS057</t>
  </si>
  <si>
    <t>St Andrews Square OLE</t>
  </si>
  <si>
    <t>CRT143/ COS099</t>
  </si>
  <si>
    <t>St Andrews Square Island Platform</t>
  </si>
  <si>
    <t>CRT144/ COS100</t>
  </si>
  <si>
    <t>Shandwick Place Charette</t>
  </si>
  <si>
    <t>CRT145/ COS101</t>
  </si>
  <si>
    <t>Princess St Realignment</t>
  </si>
  <si>
    <t>CRT146/ COS102</t>
  </si>
  <si>
    <t>Picardy Place Concept Revision</t>
  </si>
  <si>
    <t>CRT147/ COS060</t>
  </si>
  <si>
    <t>Bottom of Leith Walk</t>
  </si>
  <si>
    <t>CRT148/ COS103</t>
  </si>
  <si>
    <t>Bus Provision Foot of Leith Walk and Constitution Street</t>
  </si>
  <si>
    <t>CRT163/COS056</t>
  </si>
  <si>
    <t>SRU Cross Sections</t>
  </si>
  <si>
    <t>CRT176/COS058</t>
  </si>
  <si>
    <t>Catherdral Substation Revisions</t>
  </si>
  <si>
    <t>CRT177/ COS026</t>
  </si>
  <si>
    <t>Additional Infraco Information</t>
  </si>
  <si>
    <t>CRT180/COS059</t>
  </si>
  <si>
    <t>Lothian Road Junction</t>
  </si>
  <si>
    <t>CRT182/ COS025</t>
  </si>
  <si>
    <t>Casino Sq Trial Area</t>
  </si>
  <si>
    <t>CRT193/ COS106</t>
  </si>
  <si>
    <t>Carricknowe Bridge Widening</t>
  </si>
  <si>
    <t>CRT194/COS035</t>
  </si>
  <si>
    <t>Ocean Terminal Stop Functional Design Forth Ports Concepts</t>
  </si>
  <si>
    <t>CRT208/COS068</t>
  </si>
  <si>
    <t>South Gyle Tramstop</t>
  </si>
  <si>
    <t>CRT215/ COS090</t>
  </si>
  <si>
    <t>Changing Tramstop Names</t>
  </si>
  <si>
    <t>CRT216/ COS094</t>
  </si>
  <si>
    <t>Coltbridge Viaduct Additional Preliminary Design Work</t>
  </si>
  <si>
    <t>CRT219/COS043</t>
  </si>
  <si>
    <t>Utilities MUDFA Reprogramming</t>
  </si>
  <si>
    <t>CRT222/ COS095</t>
  </si>
  <si>
    <t>Edinburgh Park Bus Stop</t>
  </si>
  <si>
    <t>CRT228/COS045</t>
  </si>
  <si>
    <t>Local to OS Grid</t>
  </si>
  <si>
    <t>CRT231/ COS104</t>
  </si>
  <si>
    <t>Balgreen Road Option 3</t>
  </si>
  <si>
    <t>CRT232/ COS096</t>
  </si>
  <si>
    <t>Ground Investigation Gogar Additional Costs Due to UXO</t>
  </si>
  <si>
    <t>CRT241/COS049</t>
  </si>
  <si>
    <t>Segregation of Phase 1a and 1b</t>
  </si>
  <si>
    <t>CRT243/COS066</t>
  </si>
  <si>
    <t>EARL - Tram Changes 3</t>
  </si>
  <si>
    <t>CRT244/COS065</t>
  </si>
  <si>
    <t>Gogar Depot Adjustments due tO EARL</t>
  </si>
  <si>
    <t>CRT245/ COS110</t>
  </si>
  <si>
    <t>Wide Area Modelling</t>
  </si>
  <si>
    <t>CRT251/ COB007</t>
  </si>
  <si>
    <t>RBS Gogarburn tramstop design and approvals</t>
  </si>
  <si>
    <t>CRT252/ COB006</t>
  </si>
  <si>
    <t>Ocean Terminal Area Redesign</t>
  </si>
  <si>
    <t>CRT253/ COB004</t>
  </si>
  <si>
    <t>Lindsay Road Detailed Design</t>
  </si>
  <si>
    <t>CRT254/ COS071 rev 1</t>
  </si>
  <si>
    <t>Casino Sq</t>
  </si>
  <si>
    <t>CRT257 /COS079</t>
  </si>
  <si>
    <t>Alignment from Tower Place to Casino Square 1a</t>
  </si>
  <si>
    <t>CRT258/ COS085</t>
  </si>
  <si>
    <t>Torphichen Street Two way Conversion 1D</t>
  </si>
  <si>
    <t>CRT259/ COS089</t>
  </si>
  <si>
    <t>Bernard Street Baltic Street Road Works</t>
  </si>
  <si>
    <t>CRT262/COS082</t>
  </si>
  <si>
    <t>Review of Actual Tram Vehicle Load against Assumed Vehicle Load</t>
  </si>
  <si>
    <t>CRT274/ COB005</t>
  </si>
  <si>
    <t>Additional Work Lindsay Road Functional Design</t>
  </si>
  <si>
    <t>CRT276/ COB003</t>
  </si>
  <si>
    <t>3A Realignment of Telford Road Bridge stepped access</t>
  </si>
  <si>
    <t>CRT281 /COS087</t>
  </si>
  <si>
    <t>Meeting Room Re-charges</t>
  </si>
  <si>
    <t>CRT284/ COS078</t>
  </si>
  <si>
    <t>St Andrew Square Advance Tram TRO</t>
  </si>
  <si>
    <t>CRT287/COS034</t>
  </si>
  <si>
    <t>Tram Alignment on BAA Services Drawing</t>
  </si>
  <si>
    <t>CRT288/COS033</t>
  </si>
  <si>
    <t>Tram Length Report</t>
  </si>
  <si>
    <t>CRT289/ COS092</t>
  </si>
  <si>
    <t>Utilities SGN IFC Drawings</t>
  </si>
  <si>
    <t>CRT290/ COS098</t>
  </si>
  <si>
    <t>Scottish Gas Networks Plates 27 to 31</t>
  </si>
  <si>
    <t>CRT293/ COS084</t>
  </si>
  <si>
    <t>Design of Car Parking at Haymarket Depot</t>
  </si>
  <si>
    <t>CRT294/ COB013</t>
  </si>
  <si>
    <t>West Pilton Way West Granton Access Junction Re Design</t>
  </si>
  <si>
    <t>CRT295/ COS093</t>
  </si>
  <si>
    <t>Re-submission of Roseburn Corridor - Maintenance and Access Strategy</t>
  </si>
  <si>
    <t>CRT300/ COS105</t>
  </si>
  <si>
    <t>Utilities Diversion on Constitution Street</t>
  </si>
  <si>
    <t>CRT301 /COS117</t>
  </si>
  <si>
    <t>Full Planning Permission</t>
  </si>
  <si>
    <t>CRT304/ COS097</t>
  </si>
  <si>
    <t>MUDFA Plate 1 to 12 Section 1A</t>
  </si>
  <si>
    <t>CRT305/ COS080</t>
  </si>
  <si>
    <t>Edinburgh Park Private Utilities Relocation</t>
  </si>
  <si>
    <t>CRT306/ COS091</t>
  </si>
  <si>
    <t>Traffic Modelling Changes to Road Design - Frederick Street &amp; Mound</t>
  </si>
  <si>
    <t>CRT307 /COS127</t>
  </si>
  <si>
    <t>Frederick Street Opening</t>
  </si>
  <si>
    <t>CRT312 /COS121</t>
  </si>
  <si>
    <t>Ocean Terminal Optioneering and Additional Detailed Design</t>
  </si>
  <si>
    <t>CRT313 /COS123</t>
  </si>
  <si>
    <t>Police Box Coffee Bar Relocation</t>
  </si>
  <si>
    <t>CRT317 /COS112</t>
  </si>
  <si>
    <t>Tram Stop Changes</t>
  </si>
  <si>
    <t>CRT324 /COS119</t>
  </si>
  <si>
    <t>Building Warrants for Cathedral Lane substation, Leith Walk substation, Murrayfield Accommodation and Haymarket Crew Facilities</t>
  </si>
  <si>
    <t>CRT326 /COS111</t>
  </si>
  <si>
    <t>Forth Port Drawings</t>
  </si>
  <si>
    <t>CRT327 /COS120</t>
  </si>
  <si>
    <t>Coltbridge Viaduct Security Barrier</t>
  </si>
  <si>
    <t>CRT328 /CNS114 /COS114</t>
  </si>
  <si>
    <t>Employer's Requirements v3.5a Review</t>
  </si>
  <si>
    <t>CRT330 /CNS113</t>
  </si>
  <si>
    <t>Railway Access Points</t>
  </si>
  <si>
    <t>CRT331 /CNS115 /COS115</t>
  </si>
  <si>
    <t>Review of Infraco Civils Proposals</t>
  </si>
  <si>
    <t>Adjustment - Delta on Change Order COB001</t>
  </si>
  <si>
    <t>Balancing adjustment</t>
  </si>
  <si>
    <t>All tie Changes</t>
  </si>
  <si>
    <t>Settled at Novation</t>
  </si>
  <si>
    <t>CRT308</t>
  </si>
  <si>
    <t>Utilities A8 Underpass</t>
  </si>
  <si>
    <t>CRT318</t>
  </si>
  <si>
    <t>Leith Walk Footpath Finishes</t>
  </si>
  <si>
    <t>CRT319</t>
  </si>
  <si>
    <t>Roseburn Street Bridge Redesign Feasibility Study</t>
  </si>
  <si>
    <t>CRT321</t>
  </si>
  <si>
    <t>SGN Constitution Street Iterations</t>
  </si>
  <si>
    <t>CRT322</t>
  </si>
  <si>
    <t>Edinburgh Airport Tramstop Kiosk</t>
  </si>
  <si>
    <t>CRT334</t>
  </si>
  <si>
    <t>Additional visualisations at Dublin St</t>
  </si>
  <si>
    <t>CRT336</t>
  </si>
  <si>
    <t>York Place Crossover</t>
  </si>
  <si>
    <t>CRT338</t>
  </si>
  <si>
    <t>Haymarket Station Access Road</t>
  </si>
  <si>
    <t>CRT341</t>
  </si>
  <si>
    <t>Picardy Place Abortive Work</t>
  </si>
  <si>
    <t>CRT342</t>
  </si>
  <si>
    <t>Additional Scope to CR253 Lindsay Road Detailed Design</t>
  </si>
  <si>
    <t>CRT344</t>
  </si>
  <si>
    <t>Victoria Swing Bridge Scheduled Ancient Monument</t>
  </si>
  <si>
    <t>CRT345</t>
  </si>
  <si>
    <t>Advanced directional signage</t>
  </si>
  <si>
    <t>CRT347</t>
  </si>
  <si>
    <t>Drainage survey review</t>
  </si>
  <si>
    <t>CRT348</t>
  </si>
  <si>
    <t>Relocation of civil monuments</t>
  </si>
  <si>
    <t>CRT349</t>
  </si>
  <si>
    <t>AMIS manhole survey</t>
  </si>
  <si>
    <t>CRT350</t>
  </si>
  <si>
    <t>Leith Wlak bus priority redesign</t>
  </si>
  <si>
    <t>CRT351</t>
  </si>
  <si>
    <t>Building warrant Police Box Picardy Place</t>
  </si>
  <si>
    <t>CRT352</t>
  </si>
  <si>
    <t>Ocean Terminal detail design optioneering</t>
  </si>
  <si>
    <t>CRT353</t>
  </si>
  <si>
    <t>Craigleith Tramstop access</t>
  </si>
  <si>
    <t>CRT355</t>
  </si>
  <si>
    <t>CEC Changes to Shandwick Place</t>
  </si>
  <si>
    <t>CRT356</t>
  </si>
  <si>
    <t>CEC Changes to Haymarket Parapets and Spans</t>
  </si>
  <si>
    <t>CRT357</t>
  </si>
  <si>
    <t>Additional Topographical Survey at Balgreen Rd Access Bridge</t>
  </si>
  <si>
    <t>CRT358</t>
  </si>
  <si>
    <t>Separation of Phase 1a and 1b Roseburn Junction</t>
  </si>
  <si>
    <t>CRT359</t>
  </si>
  <si>
    <t>Additional Management Services</t>
  </si>
  <si>
    <t>CRT360</t>
  </si>
  <si>
    <t>N.I.L. Future Proofing for Roads and Stops</t>
  </si>
  <si>
    <t>CRT361</t>
  </si>
  <si>
    <t>Building Fixings Owners Approvals</t>
  </si>
  <si>
    <t>CRT362</t>
  </si>
  <si>
    <t>Employers Requirements Alignment Review</t>
  </si>
  <si>
    <t>CRT363</t>
  </si>
  <si>
    <t>Additional Optioneering at Balgreen Road Structures</t>
  </si>
  <si>
    <t>CRT364</t>
  </si>
  <si>
    <t>Disruption to IDC Process due to Critical Issues</t>
  </si>
  <si>
    <t>CRT365</t>
  </si>
  <si>
    <t>Section 1A Split into sub sections</t>
  </si>
  <si>
    <t>CRT366</t>
  </si>
  <si>
    <t>Request for Various Drawings and Supporting Information</t>
  </si>
  <si>
    <t>CRT367</t>
  </si>
  <si>
    <t>Section 1C Split into sub sections</t>
  </si>
  <si>
    <t>CRT368</t>
  </si>
  <si>
    <t>Gogarburn RBS stop New Prior Approval Batch</t>
  </si>
  <si>
    <t>CRT374</t>
  </si>
  <si>
    <t>Omission of Stanby Generator</t>
  </si>
  <si>
    <t>CRT375</t>
  </si>
  <si>
    <t>Tram Vehicle Tecghnical Info</t>
  </si>
  <si>
    <t>CRT376</t>
  </si>
  <si>
    <t>Picardy Place</t>
  </si>
  <si>
    <t>CRT377</t>
  </si>
  <si>
    <t>Tramstop equipment</t>
  </si>
  <si>
    <t>CRT378</t>
  </si>
  <si>
    <t>Systems Branding</t>
  </si>
  <si>
    <t>CRT379</t>
  </si>
  <si>
    <t>EAL Tramstop Kiosk</t>
  </si>
  <si>
    <t>CRT380</t>
  </si>
  <si>
    <t>Workshop attendance</t>
  </si>
  <si>
    <t>CRT381</t>
  </si>
  <si>
    <t>Ingliston Park &amp; Ride</t>
  </si>
  <si>
    <t>All settled at Novation</t>
  </si>
  <si>
    <t>SDS Claims Approved</t>
  </si>
  <si>
    <t>Additional Management &amp; Supervision Services</t>
  </si>
  <si>
    <t>All SDS Approved Claims</t>
  </si>
  <si>
    <t>MUDFA Reduction</t>
  </si>
  <si>
    <t>tie retained scope</t>
  </si>
  <si>
    <t>Total Fixed Contract Value</t>
  </si>
  <si>
    <t>Provisional Sums</t>
  </si>
  <si>
    <t>Siemens Support</t>
  </si>
  <si>
    <t>All Provisional Sums</t>
  </si>
  <si>
    <t>Grand Total</t>
  </si>
  <si>
    <t>Total Novated Contract Value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</si>
</sst>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&quot;£&quot;* #,##0_-;[Red]\-&quot;£&quot;* #,##0_-;_-&quot;£&quot;* &quot;-&quot;_-;_-@_-"/>
    <numFmt numFmtId="166" formatCode="&quot;£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2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2" fontId="2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42" fontId="2" fillId="3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  <xf numFmtId="0" fontId="0" fillId="0" borderId="0" xfId="57" applyAlignment="1">
      <alignment vertical="center" wrapText="1"/>
      <protection/>
    </xf>
    <xf numFmtId="165" fontId="2" fillId="34" borderId="11" xfId="57" applyNumberFormat="1" applyFont="1" applyFill="1" applyBorder="1" applyAlignment="1">
      <alignment horizontal="center" vertical="center" wrapText="1"/>
      <protection/>
    </xf>
    <xf numFmtId="165" fontId="2" fillId="35" borderId="11" xfId="57" applyNumberFormat="1" applyFont="1" applyFill="1" applyBorder="1" applyAlignment="1">
      <alignment horizontal="center" vertical="center" wrapText="1"/>
      <protection/>
    </xf>
    <xf numFmtId="0" fontId="0" fillId="0" borderId="0" xfId="57" applyBorder="1" applyAlignment="1">
      <alignment vertical="center" wrapText="1"/>
      <protection/>
    </xf>
    <xf numFmtId="0" fontId="2" fillId="34" borderId="12" xfId="57" applyFont="1" applyFill="1" applyBorder="1" applyAlignment="1">
      <alignment vertical="center" wrapText="1"/>
      <protection/>
    </xf>
    <xf numFmtId="0" fontId="2" fillId="34" borderId="0" xfId="57" applyFont="1" applyFill="1" applyBorder="1" applyAlignment="1">
      <alignment vertical="center" wrapText="1"/>
      <protection/>
    </xf>
    <xf numFmtId="165" fontId="2" fillId="34" borderId="0" xfId="57" applyNumberFormat="1" applyFont="1" applyFill="1" applyBorder="1" applyAlignment="1">
      <alignment horizontal="center" vertical="center" wrapText="1"/>
      <protection/>
    </xf>
    <xf numFmtId="165" fontId="2" fillId="35" borderId="0" xfId="57" applyNumberFormat="1" applyFont="1" applyFill="1" applyBorder="1" applyAlignment="1">
      <alignment horizontal="center" vertical="center" wrapText="1"/>
      <protection/>
    </xf>
    <xf numFmtId="0" fontId="2" fillId="34" borderId="12" xfId="57" applyFont="1" applyFill="1" applyBorder="1" applyAlignment="1">
      <alignment horizontal="left" vertical="center" wrapText="1" indent="1"/>
      <protection/>
    </xf>
    <xf numFmtId="165" fontId="2" fillId="34" borderId="0" xfId="57" applyNumberFormat="1" applyFont="1" applyFill="1" applyBorder="1" applyAlignment="1">
      <alignment horizontal="right" vertical="center" textRotation="90" wrapText="1"/>
      <protection/>
    </xf>
    <xf numFmtId="165" fontId="2" fillId="35" borderId="0" xfId="57" applyNumberFormat="1" applyFont="1" applyFill="1" applyBorder="1" applyAlignment="1">
      <alignment horizontal="right" vertical="center" textRotation="90" wrapText="1"/>
      <protection/>
    </xf>
    <xf numFmtId="0" fontId="0" fillId="0" borderId="12" xfId="57" applyBorder="1" applyAlignment="1">
      <alignment vertical="center" wrapText="1"/>
      <protection/>
    </xf>
    <xf numFmtId="165" fontId="0" fillId="0" borderId="0" xfId="57" applyNumberFormat="1" applyFont="1" applyBorder="1" applyAlignment="1">
      <alignment vertical="center" wrapText="1"/>
      <protection/>
    </xf>
    <xf numFmtId="165" fontId="0" fillId="0" borderId="0" xfId="57" applyNumberFormat="1" applyBorder="1" applyAlignment="1">
      <alignment vertical="center" wrapText="1"/>
      <protection/>
    </xf>
    <xf numFmtId="165" fontId="0" fillId="35" borderId="0" xfId="57" applyNumberFormat="1" applyFill="1" applyBorder="1" applyAlignment="1">
      <alignment vertical="center" wrapText="1"/>
      <protection/>
    </xf>
    <xf numFmtId="0" fontId="2" fillId="0" borderId="13" xfId="57" applyFont="1" applyBorder="1" applyAlignment="1">
      <alignment horizontal="left" vertical="center" wrapText="1" indent="1"/>
      <protection/>
    </xf>
    <xf numFmtId="0" fontId="2" fillId="0" borderId="11" xfId="57" applyFont="1" applyBorder="1" applyAlignment="1">
      <alignment vertical="center" wrapText="1"/>
      <protection/>
    </xf>
    <xf numFmtId="165" fontId="2" fillId="0" borderId="11" xfId="57" applyNumberFormat="1" applyFont="1" applyBorder="1" applyAlignment="1">
      <alignment vertical="center" wrapText="1"/>
      <protection/>
    </xf>
    <xf numFmtId="165" fontId="2" fillId="35" borderId="11" xfId="57" applyNumberFormat="1" applyFont="1" applyFill="1" applyBorder="1" applyAlignment="1">
      <alignment vertical="center" wrapText="1"/>
      <protection/>
    </xf>
    <xf numFmtId="165" fontId="2" fillId="34" borderId="0" xfId="57" applyNumberFormat="1" applyFont="1" applyFill="1" applyBorder="1" applyAlignment="1">
      <alignment vertical="center" wrapText="1"/>
      <protection/>
    </xf>
    <xf numFmtId="165" fontId="2" fillId="35" borderId="0" xfId="57" applyNumberFormat="1" applyFont="1" applyFill="1" applyBorder="1" applyAlignment="1">
      <alignment vertical="center" wrapText="1"/>
      <protection/>
    </xf>
    <xf numFmtId="0" fontId="2" fillId="34" borderId="12" xfId="57" applyFont="1" applyFill="1" applyBorder="1" applyAlignment="1">
      <alignment horizontal="left" vertical="center" wrapText="1" indent="2"/>
      <protection/>
    </xf>
    <xf numFmtId="0" fontId="0" fillId="0" borderId="12" xfId="57" applyBorder="1" applyAlignment="1">
      <alignment horizontal="left" vertical="center" wrapText="1" indent="3"/>
      <protection/>
    </xf>
    <xf numFmtId="0" fontId="2" fillId="0" borderId="13" xfId="57" applyFont="1" applyBorder="1" applyAlignment="1">
      <alignment horizontal="left" vertical="center" wrapText="1" indent="2"/>
      <protection/>
    </xf>
    <xf numFmtId="0" fontId="2" fillId="34" borderId="0" xfId="57" applyFont="1" applyFill="1" applyBorder="1" applyAlignment="1">
      <alignment horizontal="center" vertical="center" wrapText="1"/>
      <protection/>
    </xf>
    <xf numFmtId="0" fontId="0" fillId="0" borderId="12" xfId="57" applyBorder="1" applyAlignment="1">
      <alignment horizontal="left" indent="3"/>
      <protection/>
    </xf>
    <xf numFmtId="0" fontId="0" fillId="0" borderId="0" xfId="57" applyBorder="1">
      <alignment/>
      <protection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57" applyFill="1" applyBorder="1" applyAlignment="1">
      <alignment vertical="center" wrapText="1"/>
      <protection/>
    </xf>
    <xf numFmtId="0" fontId="0" fillId="0" borderId="12" xfId="57" applyFill="1" applyBorder="1" applyAlignment="1">
      <alignment horizontal="left" vertical="center" wrapText="1" indent="3"/>
      <protection/>
    </xf>
    <xf numFmtId="165" fontId="2" fillId="0" borderId="11" xfId="57" applyNumberFormat="1" applyFont="1" applyFill="1" applyBorder="1" applyAlignment="1">
      <alignment vertical="center" wrapText="1"/>
      <protection/>
    </xf>
    <xf numFmtId="0" fontId="0" fillId="34" borderId="0" xfId="57" applyFill="1" applyBorder="1" applyAlignment="1">
      <alignment vertical="center" wrapText="1"/>
      <protection/>
    </xf>
    <xf numFmtId="17" fontId="0" fillId="0" borderId="12" xfId="57" applyNumberFormat="1" applyFont="1" applyBorder="1" applyAlignment="1">
      <alignment horizontal="left" vertical="center" wrapText="1" indent="3"/>
      <protection/>
    </xf>
    <xf numFmtId="0" fontId="2" fillId="0" borderId="14" xfId="57" applyFont="1" applyBorder="1" applyAlignment="1">
      <alignment vertical="center" wrapText="1"/>
      <protection/>
    </xf>
    <xf numFmtId="0" fontId="2" fillId="0" borderId="15" xfId="57" applyFont="1" applyBorder="1" applyAlignment="1">
      <alignment vertical="center" wrapText="1"/>
      <protection/>
    </xf>
    <xf numFmtId="165" fontId="2" fillId="0" borderId="15" xfId="57" applyNumberFormat="1" applyFont="1" applyBorder="1" applyAlignment="1">
      <alignment vertical="center" wrapText="1"/>
      <protection/>
    </xf>
    <xf numFmtId="165" fontId="2" fillId="35" borderId="15" xfId="57" applyNumberFormat="1" applyFont="1" applyFill="1" applyBorder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2" fillId="0" borderId="12" xfId="57" applyFont="1" applyBorder="1" applyAlignment="1">
      <alignment vertical="center" wrapText="1"/>
      <protection/>
    </xf>
    <xf numFmtId="165" fontId="0" fillId="0" borderId="0" xfId="57" applyNumberFormat="1" applyAlignment="1">
      <alignment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15" fontId="0" fillId="0" borderId="0" xfId="57" applyNumberFormat="1" applyAlignment="1">
      <alignment horizontal="center" vertical="center" wrapText="1"/>
      <protection/>
    </xf>
    <xf numFmtId="17" fontId="0" fillId="0" borderId="0" xfId="57" applyNumberFormat="1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0" fillId="0" borderId="0" xfId="57" applyAlignment="1">
      <alignment horizontal="center" vertical="center" wrapText="1"/>
      <protection/>
    </xf>
    <xf numFmtId="17" fontId="0" fillId="0" borderId="12" xfId="57" applyNumberFormat="1" applyFont="1" applyBorder="1" applyAlignment="1">
      <alignment horizontal="center" vertical="center" wrapText="1"/>
      <protection/>
    </xf>
    <xf numFmtId="165" fontId="0" fillId="0" borderId="0" xfId="57" applyNumberFormat="1" applyBorder="1" applyAlignment="1">
      <alignment horizontal="center" vertical="center" wrapText="1"/>
      <protection/>
    </xf>
    <xf numFmtId="165" fontId="0" fillId="35" borderId="0" xfId="57" applyNumberFormat="1" applyFill="1" applyBorder="1" applyAlignment="1">
      <alignment horizontal="center" vertical="center" wrapText="1"/>
      <protection/>
    </xf>
    <xf numFmtId="165" fontId="2" fillId="0" borderId="16" xfId="57" applyNumberFormat="1" applyFont="1" applyBorder="1" applyAlignment="1">
      <alignment horizontal="center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2" fillId="34" borderId="11" xfId="57" applyFont="1" applyFill="1" applyBorder="1" applyAlignment="1">
      <alignment horizontal="left" vertical="center" wrapText="1"/>
      <protection/>
    </xf>
    <xf numFmtId="0" fontId="2" fillId="34" borderId="12" xfId="57" applyFont="1" applyFill="1" applyBorder="1" applyAlignment="1">
      <alignment horizontal="left" vertical="center" wrapText="1"/>
      <protection/>
    </xf>
    <xf numFmtId="0" fontId="2" fillId="34" borderId="0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421875" style="5" customWidth="1"/>
    <col min="2" max="2" width="25.57421875" style="4" customWidth="1"/>
    <col min="3" max="5" width="14.57421875" style="6" customWidth="1"/>
    <col min="6" max="6" width="42.8515625" style="6" customWidth="1"/>
    <col min="7" max="16384" width="9.140625" style="6" customWidth="1"/>
  </cols>
  <sheetData>
    <row r="1" spans="1:5" s="4" customFormat="1" ht="25.5">
      <c r="A1" s="1"/>
      <c r="B1" s="2"/>
      <c r="C1" s="3" t="s">
        <v>8</v>
      </c>
      <c r="D1" s="3" t="s">
        <v>4</v>
      </c>
      <c r="E1" s="3" t="s">
        <v>1</v>
      </c>
    </row>
    <row r="2" ht="12.75">
      <c r="B2" s="2"/>
    </row>
    <row r="3" spans="1:5" ht="12.75">
      <c r="A3" s="5">
        <v>1</v>
      </c>
      <c r="B3" s="2" t="s">
        <v>0</v>
      </c>
      <c r="C3" s="7">
        <v>21882529</v>
      </c>
      <c r="D3" s="7">
        <v>18970081</v>
      </c>
      <c r="E3" s="7">
        <f>C3-D3</f>
        <v>2912448</v>
      </c>
    </row>
    <row r="4" spans="2:5" ht="12.75">
      <c r="B4" s="2"/>
      <c r="C4" s="7"/>
      <c r="D4" s="7"/>
      <c r="E4" s="7"/>
    </row>
    <row r="5" spans="1:5" ht="12.75">
      <c r="A5" s="5">
        <v>2</v>
      </c>
      <c r="B5" s="2" t="s">
        <v>18</v>
      </c>
      <c r="C5" s="7">
        <v>776172</v>
      </c>
      <c r="D5" s="7">
        <f>C5</f>
        <v>776172</v>
      </c>
      <c r="E5" s="7">
        <f aca="true" t="shared" si="0" ref="E5:E11">C5-D5</f>
        <v>0</v>
      </c>
    </row>
    <row r="6" spans="2:5" ht="12.75">
      <c r="B6" s="8" t="s">
        <v>17</v>
      </c>
      <c r="C6" s="7">
        <v>1726171</v>
      </c>
      <c r="D6" s="7">
        <v>1226060</v>
      </c>
      <c r="E6" s="7">
        <f t="shared" si="0"/>
        <v>500111</v>
      </c>
    </row>
    <row r="7" spans="2:5" ht="25.5">
      <c r="B7" s="8" t="s">
        <v>12</v>
      </c>
      <c r="C7" s="7"/>
      <c r="D7" s="7">
        <f>C7</f>
        <v>0</v>
      </c>
      <c r="E7" s="7">
        <f t="shared" si="0"/>
        <v>0</v>
      </c>
    </row>
    <row r="8" spans="2:5" ht="12.75">
      <c r="B8" s="8" t="s">
        <v>16</v>
      </c>
      <c r="C8" s="7">
        <v>800000</v>
      </c>
      <c r="D8" s="7">
        <f>C8</f>
        <v>800000</v>
      </c>
      <c r="E8" s="7">
        <f t="shared" si="0"/>
        <v>0</v>
      </c>
    </row>
    <row r="9" spans="1:5" ht="25.5">
      <c r="A9" s="5">
        <v>3</v>
      </c>
      <c r="B9" s="2" t="s">
        <v>15</v>
      </c>
      <c r="C9" s="7">
        <v>2500000</v>
      </c>
      <c r="D9" s="7">
        <f>C9</f>
        <v>2500000</v>
      </c>
      <c r="E9" s="7">
        <f t="shared" si="0"/>
        <v>0</v>
      </c>
    </row>
    <row r="10" spans="2:5" ht="25.5">
      <c r="B10" s="2" t="s">
        <v>11</v>
      </c>
      <c r="C10" s="7">
        <v>450000</v>
      </c>
      <c r="D10" s="7">
        <f>C10</f>
        <v>450000</v>
      </c>
      <c r="E10" s="7">
        <f t="shared" si="0"/>
        <v>0</v>
      </c>
    </row>
    <row r="11" spans="2:5" ht="25.5">
      <c r="B11" s="2" t="s">
        <v>14</v>
      </c>
      <c r="C11" s="7">
        <v>300000</v>
      </c>
      <c r="D11" s="7">
        <f>C11</f>
        <v>300000</v>
      </c>
      <c r="E11" s="7">
        <f t="shared" si="0"/>
        <v>0</v>
      </c>
    </row>
    <row r="12" spans="2:5" ht="12.75">
      <c r="B12" s="2"/>
      <c r="C12" s="7"/>
      <c r="D12" s="7"/>
      <c r="E12" s="7"/>
    </row>
    <row r="13" spans="1:5" ht="12.75">
      <c r="A13" s="5">
        <v>4</v>
      </c>
      <c r="B13" s="2" t="s">
        <v>13</v>
      </c>
      <c r="C13" s="7">
        <v>900000</v>
      </c>
      <c r="D13" s="7">
        <v>900000</v>
      </c>
      <c r="E13" s="7">
        <f>C13-D13</f>
        <v>0</v>
      </c>
    </row>
    <row r="14" spans="2:5" ht="12.75">
      <c r="B14" s="2"/>
      <c r="C14" s="9"/>
      <c r="D14" s="9"/>
      <c r="E14" s="9"/>
    </row>
    <row r="15" spans="2:5" ht="12.75">
      <c r="B15" s="2"/>
      <c r="C15" s="7"/>
      <c r="D15" s="7"/>
      <c r="E15" s="7"/>
    </row>
    <row r="16" spans="1:5" ht="12.75">
      <c r="A16" s="10">
        <v>5</v>
      </c>
      <c r="B16" s="11" t="s">
        <v>5</v>
      </c>
      <c r="C16" s="12">
        <f>SUM(C3:C14)</f>
        <v>29334872</v>
      </c>
      <c r="D16" s="12">
        <f>SUM(D3:D14)</f>
        <v>25922313</v>
      </c>
      <c r="E16" s="12">
        <f>SUM(E3:E14)</f>
        <v>3412559</v>
      </c>
    </row>
    <row r="17" spans="2:5" ht="12.75">
      <c r="B17" s="2"/>
      <c r="C17" s="7"/>
      <c r="D17" s="7"/>
      <c r="E17" s="7"/>
    </row>
    <row r="18" spans="1:5" ht="25.5">
      <c r="A18" s="5">
        <v>6</v>
      </c>
      <c r="B18" s="2" t="s">
        <v>9</v>
      </c>
      <c r="C18" s="7">
        <v>1000000</v>
      </c>
      <c r="D18" s="7"/>
      <c r="E18" s="7">
        <f>C18-D18</f>
        <v>1000000</v>
      </c>
    </row>
    <row r="19" spans="1:5" ht="25.5">
      <c r="A19" s="5">
        <v>7</v>
      </c>
      <c r="B19" s="2" t="s">
        <v>10</v>
      </c>
      <c r="C19" s="9">
        <v>675000</v>
      </c>
      <c r="D19" s="9"/>
      <c r="E19" s="9">
        <f>C19-D19</f>
        <v>675000</v>
      </c>
    </row>
    <row r="20" spans="2:5" ht="12.75">
      <c r="B20" s="2"/>
      <c r="C20" s="9"/>
      <c r="D20" s="9"/>
      <c r="E20" s="9"/>
    </row>
    <row r="21" spans="2:5" ht="12.75">
      <c r="B21" s="2"/>
      <c r="C21" s="7"/>
      <c r="D21" s="7"/>
      <c r="E21" s="7"/>
    </row>
    <row r="22" spans="1:5" ht="12.75">
      <c r="A22" s="10">
        <v>8</v>
      </c>
      <c r="B22" s="11" t="s">
        <v>6</v>
      </c>
      <c r="C22" s="12">
        <f>SUM(C16:C20)</f>
        <v>31009872</v>
      </c>
      <c r="D22" s="12">
        <f>SUM(D16:D20)</f>
        <v>25922313</v>
      </c>
      <c r="E22" s="12">
        <f>SUM(E16:E20)</f>
        <v>5087559</v>
      </c>
    </row>
    <row r="23" spans="2:5" ht="12.75">
      <c r="B23" s="2"/>
      <c r="C23" s="7"/>
      <c r="D23" s="7"/>
      <c r="E23" s="7"/>
    </row>
    <row r="24" spans="1:5" ht="25.5">
      <c r="A24" s="5">
        <v>9</v>
      </c>
      <c r="B24" s="2" t="s">
        <v>2</v>
      </c>
      <c r="C24" s="7">
        <v>1000000</v>
      </c>
      <c r="D24" s="7"/>
      <c r="E24" s="7">
        <f>C24-D24</f>
        <v>1000000</v>
      </c>
    </row>
    <row r="25" spans="2:5" ht="12.75">
      <c r="B25" s="2"/>
      <c r="C25" s="7"/>
      <c r="D25" s="7"/>
      <c r="E25" s="7"/>
    </row>
    <row r="26" spans="1:5" ht="12.75">
      <c r="A26" s="5">
        <v>10</v>
      </c>
      <c r="B26" s="2" t="s">
        <v>3</v>
      </c>
      <c r="C26" s="9">
        <v>-103744</v>
      </c>
      <c r="D26" s="9"/>
      <c r="E26" s="9">
        <f>C26-D26</f>
        <v>-103744</v>
      </c>
    </row>
    <row r="27" spans="2:5" ht="12.75">
      <c r="B27" s="2"/>
      <c r="C27" s="9"/>
      <c r="D27" s="9"/>
      <c r="E27" s="9"/>
    </row>
    <row r="28" spans="2:5" ht="12.75">
      <c r="B28" s="2"/>
      <c r="C28" s="7"/>
      <c r="D28" s="7"/>
      <c r="E28" s="7"/>
    </row>
    <row r="29" spans="1:5" ht="12.75">
      <c r="A29" s="10">
        <v>11</v>
      </c>
      <c r="B29" s="11" t="s">
        <v>7</v>
      </c>
      <c r="C29" s="12">
        <f>SUM(C22:C27)</f>
        <v>31906128</v>
      </c>
      <c r="D29" s="12">
        <f>SUM(D22:D27)</f>
        <v>25922313</v>
      </c>
      <c r="E29" s="12">
        <f>SUM(E22:E27)</f>
        <v>5983815</v>
      </c>
    </row>
    <row r="30" spans="1:5" ht="12.75">
      <c r="A30" s="10"/>
      <c r="B30" s="11"/>
      <c r="C30" s="12"/>
      <c r="D30" s="12"/>
      <c r="E30" s="12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C2"/>
    </sheetView>
  </sheetViews>
  <sheetFormatPr defaultColWidth="9.140625" defaultRowHeight="12.75"/>
  <cols>
    <col min="1" max="1" width="31.421875" style="14" customWidth="1"/>
    <col min="2" max="2" width="9.7109375" style="60" bestFit="1" customWidth="1"/>
    <col min="3" max="3" width="41.28125" style="14" customWidth="1"/>
    <col min="4" max="4" width="13.28125" style="53" customWidth="1"/>
    <col min="5" max="5" width="12.28125" style="53" bestFit="1" customWidth="1"/>
    <col min="6" max="16384" width="9.140625" style="14" customWidth="1"/>
  </cols>
  <sheetData>
    <row r="1" spans="1:5" ht="12.75" customHeight="1">
      <c r="A1" s="65" t="s">
        <v>21</v>
      </c>
      <c r="B1" s="66"/>
      <c r="C1" s="66"/>
      <c r="D1" s="64" t="s">
        <v>24</v>
      </c>
      <c r="E1" s="64"/>
    </row>
    <row r="2" spans="1:6" ht="51" customHeight="1">
      <c r="A2" s="67"/>
      <c r="B2" s="68"/>
      <c r="C2" s="68"/>
      <c r="D2" s="15" t="s">
        <v>25</v>
      </c>
      <c r="E2" s="16" t="s">
        <v>26</v>
      </c>
      <c r="F2" s="17"/>
    </row>
    <row r="3" spans="1:6" ht="12.75">
      <c r="A3" s="18" t="s">
        <v>27</v>
      </c>
      <c r="B3" s="38"/>
      <c r="C3" s="19"/>
      <c r="D3" s="20"/>
      <c r="E3" s="21"/>
      <c r="F3" s="17"/>
    </row>
    <row r="4" spans="1:6" ht="12.75">
      <c r="A4" s="22" t="s">
        <v>28</v>
      </c>
      <c r="B4" s="38"/>
      <c r="C4" s="19"/>
      <c r="D4" s="23"/>
      <c r="E4" s="24"/>
      <c r="F4" s="17"/>
    </row>
    <row r="5" spans="1:6" ht="12.75">
      <c r="A5" s="25"/>
      <c r="B5" s="54"/>
      <c r="C5" s="17" t="s">
        <v>29</v>
      </c>
      <c r="D5" s="27">
        <v>228000</v>
      </c>
      <c r="E5" s="28">
        <v>228000</v>
      </c>
      <c r="F5" s="17"/>
    </row>
    <row r="6" spans="1:6" ht="12.75">
      <c r="A6" s="25"/>
      <c r="B6" s="54"/>
      <c r="C6" s="17" t="s">
        <v>30</v>
      </c>
      <c r="D6" s="27">
        <v>4484864</v>
      </c>
      <c r="E6" s="28">
        <v>4484864</v>
      </c>
      <c r="F6" s="17"/>
    </row>
    <row r="7" spans="1:6" ht="12.75">
      <c r="A7" s="25"/>
      <c r="B7" s="54"/>
      <c r="C7" s="17" t="s">
        <v>31</v>
      </c>
      <c r="D7" s="27">
        <v>1054023</v>
      </c>
      <c r="E7" s="28">
        <v>0</v>
      </c>
      <c r="F7" s="17"/>
    </row>
    <row r="8" spans="1:6" ht="12.75">
      <c r="A8" s="25"/>
      <c r="B8" s="54"/>
      <c r="C8" s="17" t="s">
        <v>32</v>
      </c>
      <c r="D8" s="27">
        <v>151400</v>
      </c>
      <c r="E8" s="28">
        <v>151400</v>
      </c>
      <c r="F8" s="17"/>
    </row>
    <row r="9" spans="1:6" ht="12.75">
      <c r="A9" s="25"/>
      <c r="B9" s="54"/>
      <c r="C9" s="17" t="s">
        <v>33</v>
      </c>
      <c r="D9" s="27">
        <v>0</v>
      </c>
      <c r="E9" s="28">
        <v>0</v>
      </c>
      <c r="F9" s="17"/>
    </row>
    <row r="10" spans="1:6" ht="12.75">
      <c r="A10" s="25"/>
      <c r="B10" s="54"/>
      <c r="C10" s="17" t="s">
        <v>22</v>
      </c>
      <c r="D10" s="27">
        <v>1074157</v>
      </c>
      <c r="E10" s="28">
        <v>1074157</v>
      </c>
      <c r="F10" s="17"/>
    </row>
    <row r="11" spans="1:6" ht="12.75">
      <c r="A11" s="25"/>
      <c r="B11" s="54"/>
      <c r="C11" s="17" t="s">
        <v>34</v>
      </c>
      <c r="D11" s="27">
        <v>3478515</v>
      </c>
      <c r="E11" s="28">
        <v>3478515</v>
      </c>
      <c r="F11" s="17"/>
    </row>
    <row r="12" spans="1:6" ht="12.75">
      <c r="A12" s="25"/>
      <c r="B12" s="54"/>
      <c r="C12" s="17" t="s">
        <v>23</v>
      </c>
      <c r="D12" s="27">
        <v>9362063</v>
      </c>
      <c r="E12" s="28">
        <v>7735119.13</v>
      </c>
      <c r="F12" s="17"/>
    </row>
    <row r="13" spans="1:6" ht="12.75">
      <c r="A13" s="25"/>
      <c r="B13" s="54"/>
      <c r="C13" s="17" t="s">
        <v>35</v>
      </c>
      <c r="D13" s="27">
        <v>1750000</v>
      </c>
      <c r="E13" s="28">
        <v>1700000</v>
      </c>
      <c r="F13" s="17"/>
    </row>
    <row r="14" spans="1:6" ht="12.75">
      <c r="A14" s="25"/>
      <c r="B14" s="54"/>
      <c r="C14" s="17" t="s">
        <v>36</v>
      </c>
      <c r="D14" s="27">
        <v>300000</v>
      </c>
      <c r="E14" s="28">
        <v>118519</v>
      </c>
      <c r="F14" s="17"/>
    </row>
    <row r="15" spans="1:6" ht="12.75">
      <c r="A15" s="25"/>
      <c r="B15" s="54"/>
      <c r="C15" s="17" t="s">
        <v>37</v>
      </c>
      <c r="D15" s="27">
        <v>-493</v>
      </c>
      <c r="E15" s="28">
        <v>-493</v>
      </c>
      <c r="F15" s="17"/>
    </row>
    <row r="16" spans="1:6" ht="12.75" collapsed="1">
      <c r="A16" s="29" t="s">
        <v>38</v>
      </c>
      <c r="B16" s="55"/>
      <c r="C16" s="30" t="s">
        <v>28</v>
      </c>
      <c r="D16" s="31">
        <f>SUM(D5:D15)</f>
        <v>21882529</v>
      </c>
      <c r="E16" s="32">
        <f>SUM(E5:E15)</f>
        <v>18970081.13</v>
      </c>
      <c r="F16" s="17"/>
    </row>
    <row r="17" spans="1:6" ht="12.75">
      <c r="A17" s="22" t="s">
        <v>39</v>
      </c>
      <c r="B17" s="38"/>
      <c r="C17" s="19"/>
      <c r="D17" s="33"/>
      <c r="E17" s="34"/>
      <c r="F17" s="17"/>
    </row>
    <row r="18" spans="1:6" ht="12.75">
      <c r="A18" s="35" t="s">
        <v>40</v>
      </c>
      <c r="B18" s="38"/>
      <c r="C18" s="19"/>
      <c r="D18" s="33"/>
      <c r="E18" s="34"/>
      <c r="F18" s="17"/>
    </row>
    <row r="19" spans="1:6" ht="12.75">
      <c r="A19" s="36" t="s">
        <v>41</v>
      </c>
      <c r="B19" s="56">
        <v>39009</v>
      </c>
      <c r="C19" s="17" t="s">
        <v>42</v>
      </c>
      <c r="D19" s="27">
        <v>108576</v>
      </c>
      <c r="E19" s="28">
        <v>108576</v>
      </c>
      <c r="F19" s="17"/>
    </row>
    <row r="20" spans="1:6" ht="12.75">
      <c r="A20" s="36" t="s">
        <v>43</v>
      </c>
      <c r="B20" s="56">
        <v>39009</v>
      </c>
      <c r="C20" s="17" t="s">
        <v>44</v>
      </c>
      <c r="D20" s="27">
        <v>67596</v>
      </c>
      <c r="E20" s="28">
        <v>67596</v>
      </c>
      <c r="F20" s="17"/>
    </row>
    <row r="21" spans="1:6" ht="25.5">
      <c r="A21" s="36" t="s">
        <v>45</v>
      </c>
      <c r="B21" s="56">
        <v>39009</v>
      </c>
      <c r="C21" s="17" t="s">
        <v>46</v>
      </c>
      <c r="D21" s="27">
        <v>600000</v>
      </c>
      <c r="E21" s="28">
        <v>600000</v>
      </c>
      <c r="F21" s="17"/>
    </row>
    <row r="22" spans="1:6" ht="12.75" collapsed="1">
      <c r="A22" s="37" t="s">
        <v>38</v>
      </c>
      <c r="B22" s="55"/>
      <c r="C22" s="30" t="s">
        <v>47</v>
      </c>
      <c r="D22" s="31">
        <f>SUM(D19:D21)</f>
        <v>776172</v>
      </c>
      <c r="E22" s="32">
        <f>SUM(E19:E21)</f>
        <v>776172</v>
      </c>
      <c r="F22" s="17"/>
    </row>
    <row r="23" spans="1:6" ht="12.75">
      <c r="A23" s="35" t="s">
        <v>48</v>
      </c>
      <c r="B23" s="38"/>
      <c r="C23" s="38"/>
      <c r="D23" s="20"/>
      <c r="E23" s="21"/>
      <c r="F23" s="17"/>
    </row>
    <row r="24" spans="1:6" ht="12.75">
      <c r="A24" s="39" t="s">
        <v>49</v>
      </c>
      <c r="B24" s="56">
        <v>39009</v>
      </c>
      <c r="C24" s="40" t="s">
        <v>50</v>
      </c>
      <c r="D24" s="27">
        <v>-800000</v>
      </c>
      <c r="E24" s="28">
        <v>-800000</v>
      </c>
      <c r="F24" s="17"/>
    </row>
    <row r="25" spans="1:6" ht="12.75">
      <c r="A25" s="39" t="s">
        <v>51</v>
      </c>
      <c r="B25" s="56"/>
      <c r="C25" s="40" t="s">
        <v>52</v>
      </c>
      <c r="D25" s="27">
        <v>-119910</v>
      </c>
      <c r="E25" s="28">
        <v>-119910</v>
      </c>
      <c r="F25" s="17"/>
    </row>
    <row r="26" spans="1:6" ht="12.75">
      <c r="A26" s="39" t="s">
        <v>53</v>
      </c>
      <c r="B26" s="56">
        <v>39070</v>
      </c>
      <c r="C26" s="40" t="s">
        <v>54</v>
      </c>
      <c r="D26" s="27">
        <v>108376</v>
      </c>
      <c r="E26" s="28">
        <v>108376</v>
      </c>
      <c r="F26" s="17"/>
    </row>
    <row r="27" spans="1:6" ht="12.75">
      <c r="A27" s="39" t="s">
        <v>55</v>
      </c>
      <c r="B27" s="56">
        <v>39070</v>
      </c>
      <c r="C27" s="40" t="s">
        <v>56</v>
      </c>
      <c r="D27" s="27">
        <v>116996</v>
      </c>
      <c r="E27" s="28">
        <v>116996</v>
      </c>
      <c r="F27" s="17"/>
    </row>
    <row r="28" spans="1:6" ht="12.75">
      <c r="A28" s="39" t="s">
        <v>57</v>
      </c>
      <c r="B28" s="56">
        <v>38965</v>
      </c>
      <c r="C28" s="40" t="s">
        <v>58</v>
      </c>
      <c r="D28" s="27">
        <v>5992</v>
      </c>
      <c r="E28" s="28">
        <v>5992</v>
      </c>
      <c r="F28" s="17"/>
    </row>
    <row r="29" spans="1:6" ht="12.75">
      <c r="A29" s="39" t="s">
        <v>59</v>
      </c>
      <c r="B29" s="56"/>
      <c r="C29" s="40" t="s">
        <v>60</v>
      </c>
      <c r="D29" s="27">
        <v>38006</v>
      </c>
      <c r="E29" s="28">
        <v>38006</v>
      </c>
      <c r="F29" s="17"/>
    </row>
    <row r="30" spans="1:6" ht="12.75">
      <c r="A30" s="39" t="s">
        <v>61</v>
      </c>
      <c r="B30" s="56"/>
      <c r="C30" s="40" t="s">
        <v>62</v>
      </c>
      <c r="D30" s="27">
        <v>59483</v>
      </c>
      <c r="E30" s="28">
        <v>59483</v>
      </c>
      <c r="F30" s="17"/>
    </row>
    <row r="31" spans="1:6" ht="12.75">
      <c r="A31" s="39" t="s">
        <v>63</v>
      </c>
      <c r="B31" s="56">
        <v>39007</v>
      </c>
      <c r="C31" s="40" t="s">
        <v>64</v>
      </c>
      <c r="D31" s="27">
        <v>9660</v>
      </c>
      <c r="E31" s="28">
        <v>9660</v>
      </c>
      <c r="F31" s="17"/>
    </row>
    <row r="32" spans="1:6" ht="12.75">
      <c r="A32" s="36" t="s">
        <v>65</v>
      </c>
      <c r="B32" s="56"/>
      <c r="C32" s="17" t="s">
        <v>66</v>
      </c>
      <c r="D32" s="27">
        <v>18924</v>
      </c>
      <c r="E32" s="28">
        <v>18924</v>
      </c>
      <c r="F32" s="17"/>
    </row>
    <row r="33" spans="1:6" ht="12.75">
      <c r="A33" s="36" t="s">
        <v>67</v>
      </c>
      <c r="B33" s="56">
        <v>39035</v>
      </c>
      <c r="C33" s="17" t="s">
        <v>68</v>
      </c>
      <c r="D33" s="27">
        <v>20274</v>
      </c>
      <c r="E33" s="28">
        <v>20274</v>
      </c>
      <c r="F33" s="17"/>
    </row>
    <row r="34" spans="1:6" ht="12.75">
      <c r="A34" s="36" t="s">
        <v>69</v>
      </c>
      <c r="B34" s="56"/>
      <c r="C34" s="17" t="s">
        <v>70</v>
      </c>
      <c r="D34" s="27">
        <v>14009</v>
      </c>
      <c r="E34" s="28">
        <v>14009</v>
      </c>
      <c r="F34" s="17"/>
    </row>
    <row r="35" spans="1:6" ht="12.75">
      <c r="A35" s="36" t="s">
        <v>71</v>
      </c>
      <c r="B35" s="56"/>
      <c r="C35" s="17" t="s">
        <v>72</v>
      </c>
      <c r="D35" s="27">
        <v>17000</v>
      </c>
      <c r="E35" s="28">
        <v>17000</v>
      </c>
      <c r="F35" s="17"/>
    </row>
    <row r="36" spans="1:6" ht="25.5">
      <c r="A36" s="36" t="s">
        <v>73</v>
      </c>
      <c r="B36" s="56"/>
      <c r="C36" s="17" t="s">
        <v>32</v>
      </c>
      <c r="D36" s="27">
        <v>240000</v>
      </c>
      <c r="E36" s="28">
        <v>240000</v>
      </c>
      <c r="F36" s="17"/>
    </row>
    <row r="37" spans="1:6" ht="25.5">
      <c r="A37" s="36" t="s">
        <v>74</v>
      </c>
      <c r="B37" s="56"/>
      <c r="C37" s="17" t="s">
        <v>75</v>
      </c>
      <c r="D37" s="27">
        <v>11669</v>
      </c>
      <c r="E37" s="28">
        <v>11669</v>
      </c>
      <c r="F37" s="17"/>
    </row>
    <row r="38" spans="1:6" ht="25.5">
      <c r="A38" s="36" t="s">
        <v>76</v>
      </c>
      <c r="B38" s="56">
        <v>39239</v>
      </c>
      <c r="C38" s="17" t="s">
        <v>77</v>
      </c>
      <c r="D38" s="27">
        <v>29000</v>
      </c>
      <c r="E38" s="28">
        <v>29000</v>
      </c>
      <c r="F38" s="17"/>
    </row>
    <row r="39" spans="1:6" ht="12.75">
      <c r="A39" s="36" t="s">
        <v>78</v>
      </c>
      <c r="B39" s="56">
        <v>39009</v>
      </c>
      <c r="C39" s="41" t="s">
        <v>79</v>
      </c>
      <c r="D39" s="27">
        <v>1425</v>
      </c>
      <c r="E39" s="28">
        <v>1425</v>
      </c>
      <c r="F39" s="17"/>
    </row>
    <row r="40" spans="1:6" ht="12.75">
      <c r="A40" s="36" t="s">
        <v>80</v>
      </c>
      <c r="B40" s="56"/>
      <c r="C40" s="17" t="s">
        <v>81</v>
      </c>
      <c r="D40" s="27">
        <v>5556</v>
      </c>
      <c r="E40" s="28">
        <v>5556</v>
      </c>
      <c r="F40" s="17"/>
    </row>
    <row r="41" spans="1:6" ht="12.75">
      <c r="A41" s="36" t="s">
        <v>82</v>
      </c>
      <c r="B41" s="56">
        <v>39133</v>
      </c>
      <c r="C41" s="17" t="s">
        <v>83</v>
      </c>
      <c r="D41" s="27">
        <v>78101</v>
      </c>
      <c r="E41" s="28">
        <v>78101</v>
      </c>
      <c r="F41" s="17"/>
    </row>
    <row r="42" spans="1:6" ht="12.75">
      <c r="A42" s="36" t="s">
        <v>84</v>
      </c>
      <c r="B42" s="56">
        <v>39134</v>
      </c>
      <c r="C42" s="17" t="s">
        <v>85</v>
      </c>
      <c r="D42" s="27">
        <v>24508</v>
      </c>
      <c r="E42" s="28">
        <v>24508</v>
      </c>
      <c r="F42" s="17"/>
    </row>
    <row r="43" spans="1:6" ht="12.75">
      <c r="A43" s="36" t="s">
        <v>86</v>
      </c>
      <c r="B43" s="56">
        <v>39135</v>
      </c>
      <c r="C43" s="17" t="s">
        <v>87</v>
      </c>
      <c r="D43" s="27">
        <v>48331</v>
      </c>
      <c r="E43" s="28">
        <v>48331</v>
      </c>
      <c r="F43" s="17"/>
    </row>
    <row r="44" spans="1:6" ht="12.75">
      <c r="A44" s="36" t="s">
        <v>88</v>
      </c>
      <c r="B44" s="56">
        <v>39136</v>
      </c>
      <c r="C44" s="17" t="s">
        <v>89</v>
      </c>
      <c r="D44" s="27">
        <v>69919</v>
      </c>
      <c r="E44" s="28">
        <v>69919</v>
      </c>
      <c r="F44" s="17"/>
    </row>
    <row r="45" spans="1:6" ht="12.75">
      <c r="A45" s="36" t="s">
        <v>90</v>
      </c>
      <c r="B45" s="56">
        <v>39137</v>
      </c>
      <c r="C45" s="17" t="s">
        <v>91</v>
      </c>
      <c r="D45" s="27">
        <v>31400</v>
      </c>
      <c r="E45" s="28">
        <v>31400</v>
      </c>
      <c r="F45" s="17"/>
    </row>
    <row r="46" spans="1:6" ht="25.5">
      <c r="A46" s="36" t="s">
        <v>92</v>
      </c>
      <c r="B46" s="56">
        <v>39253</v>
      </c>
      <c r="C46" s="17" t="s">
        <v>93</v>
      </c>
      <c r="D46" s="27">
        <v>22593</v>
      </c>
      <c r="E46" s="28">
        <v>22593</v>
      </c>
      <c r="F46" s="17"/>
    </row>
    <row r="47" spans="1:6" ht="12.75">
      <c r="A47" s="36" t="s">
        <v>94</v>
      </c>
      <c r="B47" s="56"/>
      <c r="C47" s="17" t="s">
        <v>95</v>
      </c>
      <c r="D47" s="27">
        <v>6989</v>
      </c>
      <c r="E47" s="28">
        <v>6989</v>
      </c>
      <c r="F47" s="17"/>
    </row>
    <row r="48" spans="1:6" ht="12.75">
      <c r="A48" s="36" t="s">
        <v>96</v>
      </c>
      <c r="B48" s="56">
        <v>39132</v>
      </c>
      <c r="C48" s="17" t="s">
        <v>97</v>
      </c>
      <c r="D48" s="27">
        <v>8256</v>
      </c>
      <c r="E48" s="28">
        <v>8256</v>
      </c>
      <c r="F48" s="17"/>
    </row>
    <row r="49" spans="1:6" ht="12.75">
      <c r="A49" s="36" t="s">
        <v>98</v>
      </c>
      <c r="B49" s="56">
        <v>39141</v>
      </c>
      <c r="C49" s="42" t="s">
        <v>99</v>
      </c>
      <c r="D49" s="27">
        <v>24083</v>
      </c>
      <c r="E49" s="28">
        <v>24083</v>
      </c>
      <c r="F49" s="17"/>
    </row>
    <row r="50" spans="1:6" ht="12.75">
      <c r="A50" s="36" t="s">
        <v>100</v>
      </c>
      <c r="B50" s="56"/>
      <c r="C50" s="17" t="s">
        <v>101</v>
      </c>
      <c r="D50" s="27">
        <v>5480</v>
      </c>
      <c r="E50" s="28">
        <v>5480</v>
      </c>
      <c r="F50" s="17"/>
    </row>
    <row r="51" spans="1:6" ht="12.75">
      <c r="A51" s="36" t="s">
        <v>102</v>
      </c>
      <c r="B51" s="56"/>
      <c r="C51" s="42" t="s">
        <v>103</v>
      </c>
      <c r="D51" s="27">
        <v>11484</v>
      </c>
      <c r="E51" s="28">
        <v>11484</v>
      </c>
      <c r="F51" s="17"/>
    </row>
    <row r="52" spans="1:6" ht="12.75">
      <c r="A52" s="36" t="s">
        <v>104</v>
      </c>
      <c r="B52" s="56"/>
      <c r="C52" s="42" t="s">
        <v>105</v>
      </c>
      <c r="D52" s="27">
        <v>38294</v>
      </c>
      <c r="E52" s="28">
        <v>38294</v>
      </c>
      <c r="F52" s="17"/>
    </row>
    <row r="53" spans="1:6" ht="25.5">
      <c r="A53" s="36" t="s">
        <v>106</v>
      </c>
      <c r="B53" s="56"/>
      <c r="C53" s="17" t="s">
        <v>107</v>
      </c>
      <c r="D53" s="27">
        <v>41000</v>
      </c>
      <c r="E53" s="28">
        <v>41000</v>
      </c>
      <c r="F53" s="17"/>
    </row>
    <row r="54" spans="1:6" ht="12.75">
      <c r="A54" s="36" t="s">
        <v>108</v>
      </c>
      <c r="B54" s="56">
        <v>39260</v>
      </c>
      <c r="C54" s="17" t="s">
        <v>109</v>
      </c>
      <c r="D54" s="27">
        <v>8290</v>
      </c>
      <c r="E54" s="28">
        <v>8290</v>
      </c>
      <c r="F54" s="17"/>
    </row>
    <row r="55" spans="1:6" ht="12.75">
      <c r="A55" s="36" t="s">
        <v>110</v>
      </c>
      <c r="B55" s="56">
        <v>39457</v>
      </c>
      <c r="C55" s="42" t="s">
        <v>111</v>
      </c>
      <c r="D55" s="27">
        <v>16160</v>
      </c>
      <c r="E55" s="28">
        <v>16160</v>
      </c>
      <c r="F55" s="17"/>
    </row>
    <row r="56" spans="1:6" ht="25.5">
      <c r="A56" s="36" t="s">
        <v>112</v>
      </c>
      <c r="B56" s="56">
        <v>39260</v>
      </c>
      <c r="C56" s="42" t="s">
        <v>113</v>
      </c>
      <c r="D56" s="27">
        <v>16928</v>
      </c>
      <c r="E56" s="28">
        <v>16928</v>
      </c>
      <c r="F56" s="17"/>
    </row>
    <row r="57" spans="1:6" ht="12.75">
      <c r="A57" s="36" t="s">
        <v>114</v>
      </c>
      <c r="B57" s="56"/>
      <c r="C57" s="17" t="s">
        <v>115</v>
      </c>
      <c r="D57" s="27">
        <v>20000</v>
      </c>
      <c r="E57" s="28">
        <v>20000</v>
      </c>
      <c r="F57" s="17"/>
    </row>
    <row r="58" spans="1:6" ht="12.75">
      <c r="A58" s="36" t="s">
        <v>116</v>
      </c>
      <c r="B58" s="56">
        <v>39239</v>
      </c>
      <c r="C58" s="17" t="s">
        <v>117</v>
      </c>
      <c r="D58" s="27">
        <v>11775</v>
      </c>
      <c r="E58" s="28">
        <v>11775</v>
      </c>
      <c r="F58" s="17"/>
    </row>
    <row r="59" spans="1:6" ht="12.75">
      <c r="A59" s="36" t="s">
        <v>118</v>
      </c>
      <c r="B59" s="56"/>
      <c r="C59" s="17" t="s">
        <v>119</v>
      </c>
      <c r="D59" s="27">
        <v>3500</v>
      </c>
      <c r="E59" s="28">
        <v>3500</v>
      </c>
      <c r="F59" s="17"/>
    </row>
    <row r="60" spans="1:6" ht="12.75">
      <c r="A60" s="36" t="s">
        <v>120</v>
      </c>
      <c r="B60" s="56">
        <v>39415</v>
      </c>
      <c r="C60" s="17" t="s">
        <v>121</v>
      </c>
      <c r="D60" s="27">
        <v>85268</v>
      </c>
      <c r="E60" s="28">
        <v>51161</v>
      </c>
      <c r="F60" s="17"/>
    </row>
    <row r="61" spans="1:6" ht="25.5">
      <c r="A61" s="36" t="s">
        <v>122</v>
      </c>
      <c r="B61" s="56">
        <v>39260</v>
      </c>
      <c r="C61" s="17" t="s">
        <v>123</v>
      </c>
      <c r="D61" s="27">
        <v>11966</v>
      </c>
      <c r="E61" s="28">
        <v>11966</v>
      </c>
      <c r="F61" s="17"/>
    </row>
    <row r="62" spans="1:6" ht="12.75">
      <c r="A62" s="36" t="s">
        <v>124</v>
      </c>
      <c r="B62" s="56"/>
      <c r="C62" s="17" t="s">
        <v>125</v>
      </c>
      <c r="D62" s="27">
        <v>47000</v>
      </c>
      <c r="E62" s="28">
        <v>47000</v>
      </c>
      <c r="F62" s="17"/>
    </row>
    <row r="63" spans="1:6" ht="12.75">
      <c r="A63" s="36" t="s">
        <v>126</v>
      </c>
      <c r="B63" s="56">
        <v>39401</v>
      </c>
      <c r="C63" s="17" t="s">
        <v>127</v>
      </c>
      <c r="D63" s="27">
        <v>113599</v>
      </c>
      <c r="E63" s="28">
        <v>85199</v>
      </c>
      <c r="F63" s="17"/>
    </row>
    <row r="64" spans="1:6" ht="12.75">
      <c r="A64" s="36" t="s">
        <v>128</v>
      </c>
      <c r="B64" s="56">
        <v>39296</v>
      </c>
      <c r="C64" s="17" t="s">
        <v>129</v>
      </c>
      <c r="D64" s="27">
        <v>27435</v>
      </c>
      <c r="E64" s="28">
        <v>27435</v>
      </c>
      <c r="F64" s="17"/>
    </row>
    <row r="65" spans="1:6" ht="12.75">
      <c r="A65" s="36" t="s">
        <v>130</v>
      </c>
      <c r="B65" s="56">
        <v>39303</v>
      </c>
      <c r="C65" s="42" t="s">
        <v>131</v>
      </c>
      <c r="D65" s="27">
        <v>360050</v>
      </c>
      <c r="E65" s="28">
        <v>180025</v>
      </c>
      <c r="F65" s="17"/>
    </row>
    <row r="66" spans="1:6" ht="12.75">
      <c r="A66" s="36" t="s">
        <v>132</v>
      </c>
      <c r="B66" s="56">
        <v>39401</v>
      </c>
      <c r="C66" s="17" t="s">
        <v>133</v>
      </c>
      <c r="D66" s="27">
        <v>24117</v>
      </c>
      <c r="E66" s="28">
        <v>12059</v>
      </c>
      <c r="F66" s="17"/>
    </row>
    <row r="67" spans="1:6" ht="12.75">
      <c r="A67" s="36" t="s">
        <v>134</v>
      </c>
      <c r="B67" s="56">
        <v>39402</v>
      </c>
      <c r="C67" s="17" t="s">
        <v>135</v>
      </c>
      <c r="D67" s="27">
        <v>85533</v>
      </c>
      <c r="E67" s="28">
        <v>37590</v>
      </c>
      <c r="F67" s="17"/>
    </row>
    <row r="68" spans="1:6" ht="12.75">
      <c r="A68" s="36" t="s">
        <v>136</v>
      </c>
      <c r="B68" s="56">
        <v>39402</v>
      </c>
      <c r="C68" s="17" t="s">
        <v>137</v>
      </c>
      <c r="D68" s="27">
        <v>131600</v>
      </c>
      <c r="E68" s="28">
        <v>105280</v>
      </c>
      <c r="F68" s="17"/>
    </row>
    <row r="69" spans="1:6" ht="12.75">
      <c r="A69" s="36" t="s">
        <v>138</v>
      </c>
      <c r="B69" s="56">
        <v>39402</v>
      </c>
      <c r="C69" s="17" t="s">
        <v>139</v>
      </c>
      <c r="D69" s="27">
        <v>15645</v>
      </c>
      <c r="E69" s="28">
        <v>15645</v>
      </c>
      <c r="F69" s="17"/>
    </row>
    <row r="70" spans="1:6" ht="25.5">
      <c r="A70" s="36" t="s">
        <v>140</v>
      </c>
      <c r="B70" s="56">
        <v>39401</v>
      </c>
      <c r="C70" s="42" t="s">
        <v>141</v>
      </c>
      <c r="D70" s="27">
        <v>56003</v>
      </c>
      <c r="E70" s="28">
        <v>44802</v>
      </c>
      <c r="F70" s="17"/>
    </row>
    <row r="71" spans="1:6" ht="12.75">
      <c r="A71" s="36" t="s">
        <v>142</v>
      </c>
      <c r="B71" s="56">
        <v>39422</v>
      </c>
      <c r="C71" s="17" t="s">
        <v>143</v>
      </c>
      <c r="D71" s="27">
        <v>22269</v>
      </c>
      <c r="E71" s="28">
        <v>22269</v>
      </c>
      <c r="F71" s="17"/>
    </row>
    <row r="72" spans="1:6" ht="12.75">
      <c r="A72" s="36" t="s">
        <v>144</v>
      </c>
      <c r="B72" s="56">
        <v>39402</v>
      </c>
      <c r="C72" s="17" t="s">
        <v>145</v>
      </c>
      <c r="D72" s="27">
        <v>23659</v>
      </c>
      <c r="E72" s="28">
        <v>23659</v>
      </c>
      <c r="F72" s="17"/>
    </row>
    <row r="73" spans="1:6" ht="25.5">
      <c r="A73" s="36" t="s">
        <v>146</v>
      </c>
      <c r="B73" s="56">
        <v>39406</v>
      </c>
      <c r="C73" s="17" t="s">
        <v>147</v>
      </c>
      <c r="D73" s="27">
        <v>17975</v>
      </c>
      <c r="E73" s="28">
        <v>8988</v>
      </c>
      <c r="F73" s="17"/>
    </row>
    <row r="74" spans="1:6" ht="25.5">
      <c r="A74" s="36" t="s">
        <v>148</v>
      </c>
      <c r="B74" s="56">
        <v>39408</v>
      </c>
      <c r="C74" s="17" t="s">
        <v>149</v>
      </c>
      <c r="D74" s="27">
        <v>11458</v>
      </c>
      <c r="E74" s="28">
        <v>11458</v>
      </c>
      <c r="F74" s="17"/>
    </row>
    <row r="75" spans="1:6" ht="25.5">
      <c r="A75" s="36" t="s">
        <v>150</v>
      </c>
      <c r="B75" s="56">
        <v>39407</v>
      </c>
      <c r="C75" s="17" t="s">
        <v>151</v>
      </c>
      <c r="D75" s="27">
        <v>21468</v>
      </c>
      <c r="E75" s="28">
        <v>2146.8</v>
      </c>
      <c r="F75" s="17"/>
    </row>
    <row r="76" spans="1:6" ht="12.75">
      <c r="A76" s="36" t="s">
        <v>152</v>
      </c>
      <c r="B76" s="56">
        <v>39415</v>
      </c>
      <c r="C76" s="17" t="s">
        <v>153</v>
      </c>
      <c r="D76" s="27">
        <v>22433</v>
      </c>
      <c r="E76" s="28">
        <v>22433</v>
      </c>
      <c r="F76" s="17"/>
    </row>
    <row r="77" spans="1:6" ht="12.75">
      <c r="A77" s="36" t="s">
        <v>154</v>
      </c>
      <c r="B77" s="56">
        <v>39419</v>
      </c>
      <c r="C77" s="17" t="s">
        <v>155</v>
      </c>
      <c r="D77" s="27">
        <v>5960</v>
      </c>
      <c r="E77" s="28">
        <v>5960</v>
      </c>
      <c r="F77" s="17"/>
    </row>
    <row r="78" spans="1:6" ht="12.75">
      <c r="A78" s="36" t="s">
        <v>156</v>
      </c>
      <c r="B78" s="56"/>
      <c r="C78" s="17" t="s">
        <v>157</v>
      </c>
      <c r="D78" s="27">
        <v>380</v>
      </c>
      <c r="E78" s="28">
        <v>380</v>
      </c>
      <c r="F78" s="17"/>
    </row>
    <row r="79" spans="1:6" ht="12.75">
      <c r="A79" s="36" t="s">
        <v>158</v>
      </c>
      <c r="B79" s="56"/>
      <c r="C79" s="17" t="s">
        <v>159</v>
      </c>
      <c r="D79" s="27">
        <v>14075</v>
      </c>
      <c r="E79" s="28">
        <v>14075</v>
      </c>
      <c r="F79" s="17"/>
    </row>
    <row r="80" spans="1:6" ht="12.75">
      <c r="A80" s="36" t="s">
        <v>160</v>
      </c>
      <c r="B80" s="56">
        <v>39423</v>
      </c>
      <c r="C80" s="17" t="s">
        <v>161</v>
      </c>
      <c r="D80" s="27">
        <v>1208</v>
      </c>
      <c r="E80" s="28">
        <v>1208</v>
      </c>
      <c r="F80" s="17"/>
    </row>
    <row r="81" spans="1:6" ht="12.75">
      <c r="A81" s="36" t="s">
        <v>162</v>
      </c>
      <c r="B81" s="56">
        <v>39423</v>
      </c>
      <c r="C81" s="17" t="s">
        <v>163</v>
      </c>
      <c r="D81" s="27">
        <v>5642</v>
      </c>
      <c r="E81" s="28">
        <v>5642</v>
      </c>
      <c r="F81" s="17"/>
    </row>
    <row r="82" spans="1:6" ht="12.75">
      <c r="A82" s="36" t="s">
        <v>164</v>
      </c>
      <c r="B82" s="56">
        <v>39437</v>
      </c>
      <c r="C82" s="17" t="s">
        <v>165</v>
      </c>
      <c r="D82" s="27">
        <v>14260</v>
      </c>
      <c r="E82" s="28">
        <v>14260</v>
      </c>
      <c r="F82" s="17"/>
    </row>
    <row r="83" spans="1:6" ht="25.5">
      <c r="A83" s="36" t="s">
        <v>166</v>
      </c>
      <c r="B83" s="56">
        <v>39437</v>
      </c>
      <c r="C83" s="17" t="s">
        <v>167</v>
      </c>
      <c r="D83" s="27">
        <v>70384</v>
      </c>
      <c r="E83" s="28">
        <v>35192</v>
      </c>
      <c r="F83" s="17"/>
    </row>
    <row r="84" spans="1:6" ht="25.5">
      <c r="A84" s="36" t="s">
        <v>168</v>
      </c>
      <c r="B84" s="56">
        <v>39428</v>
      </c>
      <c r="C84" s="17" t="s">
        <v>169</v>
      </c>
      <c r="D84" s="27">
        <v>416</v>
      </c>
      <c r="E84" s="28">
        <v>416</v>
      </c>
      <c r="F84" s="17"/>
    </row>
    <row r="85" spans="1:6" ht="12.75">
      <c r="A85" s="36" t="s">
        <v>170</v>
      </c>
      <c r="B85" s="56">
        <v>39455</v>
      </c>
      <c r="C85" s="17" t="s">
        <v>171</v>
      </c>
      <c r="D85" s="27">
        <v>11242</v>
      </c>
      <c r="E85" s="28">
        <v>11242</v>
      </c>
      <c r="F85" s="17"/>
    </row>
    <row r="86" spans="1:6" ht="12.75">
      <c r="A86" s="36" t="s">
        <v>172</v>
      </c>
      <c r="B86" s="56">
        <v>39455</v>
      </c>
      <c r="C86" s="17" t="s">
        <v>173</v>
      </c>
      <c r="D86" s="27">
        <v>22421</v>
      </c>
      <c r="E86" s="28">
        <v>0</v>
      </c>
      <c r="F86" s="17"/>
    </row>
    <row r="87" spans="1:6" ht="12.75">
      <c r="A87" s="36" t="s">
        <v>174</v>
      </c>
      <c r="B87" s="56">
        <v>39456</v>
      </c>
      <c r="C87" s="17" t="s">
        <v>175</v>
      </c>
      <c r="D87" s="27">
        <v>9772</v>
      </c>
      <c r="E87" s="28">
        <v>4886</v>
      </c>
      <c r="F87" s="17"/>
    </row>
    <row r="88" spans="1:6" ht="12.75">
      <c r="A88" s="36" t="s">
        <v>176</v>
      </c>
      <c r="B88" s="56">
        <v>39456</v>
      </c>
      <c r="C88" s="17" t="s">
        <v>177</v>
      </c>
      <c r="D88" s="27">
        <v>5770</v>
      </c>
      <c r="E88" s="28">
        <v>4616</v>
      </c>
      <c r="F88" s="17"/>
    </row>
    <row r="89" spans="1:6" ht="25.5">
      <c r="A89" s="36" t="s">
        <v>178</v>
      </c>
      <c r="B89" s="56">
        <v>39462</v>
      </c>
      <c r="C89" s="17" t="s">
        <v>179</v>
      </c>
      <c r="D89" s="27">
        <v>11760</v>
      </c>
      <c r="E89" s="28">
        <v>11760</v>
      </c>
      <c r="F89" s="17"/>
    </row>
    <row r="90" spans="1:6" ht="12.75">
      <c r="A90" s="36" t="s">
        <v>180</v>
      </c>
      <c r="B90" s="56">
        <v>39470</v>
      </c>
      <c r="C90" s="17" t="s">
        <v>181</v>
      </c>
      <c r="D90" s="27">
        <v>53027</v>
      </c>
      <c r="E90" s="28">
        <v>26514</v>
      </c>
      <c r="F90" s="17"/>
    </row>
    <row r="91" spans="1:6" ht="25.5">
      <c r="A91" s="36" t="s">
        <v>182</v>
      </c>
      <c r="B91" s="56">
        <v>39479</v>
      </c>
      <c r="C91" s="17" t="s">
        <v>183</v>
      </c>
      <c r="D91" s="27">
        <v>43873</v>
      </c>
      <c r="E91" s="28">
        <v>43873</v>
      </c>
      <c r="F91" s="17"/>
    </row>
    <row r="92" spans="1:6" ht="12.75">
      <c r="A92" s="36" t="s">
        <v>184</v>
      </c>
      <c r="B92" s="56">
        <v>39505</v>
      </c>
      <c r="C92" s="17" t="s">
        <v>185</v>
      </c>
      <c r="D92" s="27">
        <v>7364</v>
      </c>
      <c r="E92" s="28">
        <v>0</v>
      </c>
      <c r="F92" s="17"/>
    </row>
    <row r="93" spans="1:6" ht="12.75">
      <c r="A93" s="36" t="s">
        <v>186</v>
      </c>
      <c r="B93" s="56">
        <v>39505</v>
      </c>
      <c r="C93" s="17" t="s">
        <v>187</v>
      </c>
      <c r="D93" s="27">
        <v>24996</v>
      </c>
      <c r="E93" s="28">
        <v>18747</v>
      </c>
      <c r="F93" s="17"/>
    </row>
    <row r="94" spans="1:6" ht="38.25">
      <c r="A94" s="36" t="s">
        <v>188</v>
      </c>
      <c r="B94" s="56">
        <v>39511</v>
      </c>
      <c r="C94" s="17" t="s">
        <v>189</v>
      </c>
      <c r="D94" s="27">
        <v>25570</v>
      </c>
      <c r="E94" s="28">
        <v>3836</v>
      </c>
      <c r="F94" s="17"/>
    </row>
    <row r="95" spans="1:6" ht="12.75">
      <c r="A95" s="43" t="s">
        <v>190</v>
      </c>
      <c r="B95" s="56">
        <v>39507</v>
      </c>
      <c r="C95" s="17" t="s">
        <v>191</v>
      </c>
      <c r="D95" s="27">
        <v>2400</v>
      </c>
      <c r="E95" s="28">
        <v>2400</v>
      </c>
      <c r="F95" s="17"/>
    </row>
    <row r="96" spans="1:6" ht="12.75">
      <c r="A96" s="36" t="s">
        <v>192</v>
      </c>
      <c r="B96" s="56">
        <v>39520</v>
      </c>
      <c r="C96" s="17" t="s">
        <v>193</v>
      </c>
      <c r="D96" s="27">
        <v>6234</v>
      </c>
      <c r="E96" s="28">
        <v>0</v>
      </c>
      <c r="F96" s="17"/>
    </row>
    <row r="97" spans="1:6" ht="12.75">
      <c r="A97" s="36" t="s">
        <v>194</v>
      </c>
      <c r="B97" s="56">
        <v>39520</v>
      </c>
      <c r="C97" s="17" t="s">
        <v>195</v>
      </c>
      <c r="D97" s="27">
        <v>39748</v>
      </c>
      <c r="E97" s="28">
        <v>39748</v>
      </c>
      <c r="F97" s="17"/>
    </row>
    <row r="98" spans="1:6" ht="12.75">
      <c r="A98" s="36" t="s">
        <v>196</v>
      </c>
      <c r="B98" s="56">
        <v>39526</v>
      </c>
      <c r="C98" s="17" t="s">
        <v>197</v>
      </c>
      <c r="D98" s="27">
        <v>392</v>
      </c>
      <c r="E98" s="28">
        <v>392</v>
      </c>
      <c r="F98" s="17"/>
    </row>
    <row r="99" spans="1:6" ht="12.75">
      <c r="A99" s="36" t="s">
        <v>198</v>
      </c>
      <c r="B99" s="56">
        <v>39524</v>
      </c>
      <c r="C99" s="17" t="s">
        <v>199</v>
      </c>
      <c r="D99" s="27">
        <v>8248</v>
      </c>
      <c r="E99" s="28">
        <v>8248</v>
      </c>
      <c r="F99" s="17"/>
    </row>
    <row r="100" spans="1:6" ht="12.75">
      <c r="A100" s="36"/>
      <c r="B100" s="54"/>
      <c r="C100" s="17" t="s">
        <v>200</v>
      </c>
      <c r="D100" s="27">
        <v>0</v>
      </c>
      <c r="E100" s="28">
        <v>0</v>
      </c>
      <c r="F100" s="17"/>
    </row>
    <row r="101" spans="1:6" ht="12.75">
      <c r="A101" s="36"/>
      <c r="B101" s="54"/>
      <c r="C101" s="17" t="s">
        <v>201</v>
      </c>
      <c r="D101" s="27">
        <v>0</v>
      </c>
      <c r="E101" s="28">
        <v>-1.93</v>
      </c>
      <c r="F101" s="17"/>
    </row>
    <row r="102" spans="1:6" ht="12.75">
      <c r="A102" s="37" t="s">
        <v>38</v>
      </c>
      <c r="B102" s="55"/>
      <c r="C102" s="30" t="s">
        <v>202</v>
      </c>
      <c r="D102" s="31">
        <f>SUM(D24:D101)</f>
        <v>1726171</v>
      </c>
      <c r="E102" s="32">
        <f>SUM(E24:E101)</f>
        <v>1226059.87</v>
      </c>
      <c r="F102" s="27"/>
    </row>
    <row r="103" spans="1:6" ht="12.75">
      <c r="A103" s="35" t="s">
        <v>203</v>
      </c>
      <c r="B103" s="38"/>
      <c r="C103" s="19"/>
      <c r="D103" s="33"/>
      <c r="E103" s="33"/>
      <c r="F103" s="17"/>
    </row>
    <row r="104" spans="1:6" ht="12.75">
      <c r="A104" s="36" t="s">
        <v>204</v>
      </c>
      <c r="B104" s="56">
        <v>39469</v>
      </c>
      <c r="C104" s="41" t="s">
        <v>205</v>
      </c>
      <c r="D104" s="62">
        <v>800000</v>
      </c>
      <c r="E104" s="63">
        <v>800000</v>
      </c>
      <c r="F104" s="17"/>
    </row>
    <row r="105" spans="1:6" ht="12.75">
      <c r="A105" s="36" t="s">
        <v>206</v>
      </c>
      <c r="B105" s="56"/>
      <c r="C105" s="41" t="s">
        <v>207</v>
      </c>
      <c r="D105" s="62"/>
      <c r="E105" s="63"/>
      <c r="F105" s="17"/>
    </row>
    <row r="106" spans="1:6" ht="25.5">
      <c r="A106" s="36" t="s">
        <v>208</v>
      </c>
      <c r="B106" s="56">
        <v>39507</v>
      </c>
      <c r="C106" s="41" t="s">
        <v>209</v>
      </c>
      <c r="D106" s="62"/>
      <c r="E106" s="63"/>
      <c r="F106" s="17"/>
    </row>
    <row r="107" spans="1:6" ht="12.75">
      <c r="A107" s="36" t="s">
        <v>210</v>
      </c>
      <c r="B107" s="56">
        <v>39505</v>
      </c>
      <c r="C107" s="41" t="s">
        <v>211</v>
      </c>
      <c r="D107" s="62"/>
      <c r="E107" s="63"/>
      <c r="F107" s="17"/>
    </row>
    <row r="108" spans="1:6" ht="12.75">
      <c r="A108" s="36" t="s">
        <v>212</v>
      </c>
      <c r="B108" s="56">
        <v>39568</v>
      </c>
      <c r="C108" s="41" t="s">
        <v>213</v>
      </c>
      <c r="D108" s="62"/>
      <c r="E108" s="63"/>
      <c r="F108" s="17"/>
    </row>
    <row r="109" spans="1:6" ht="12.75">
      <c r="A109" s="36" t="s">
        <v>214</v>
      </c>
      <c r="B109" s="56">
        <v>39532</v>
      </c>
      <c r="C109" s="41" t="s">
        <v>215</v>
      </c>
      <c r="D109" s="62"/>
      <c r="E109" s="63"/>
      <c r="F109" s="17"/>
    </row>
    <row r="110" spans="1:6" ht="12.75">
      <c r="A110" s="36" t="s">
        <v>216</v>
      </c>
      <c r="B110" s="56">
        <v>39542</v>
      </c>
      <c r="C110" s="41" t="s">
        <v>217</v>
      </c>
      <c r="D110" s="62"/>
      <c r="E110" s="63"/>
      <c r="F110" s="17"/>
    </row>
    <row r="111" spans="1:6" ht="12.75">
      <c r="A111" s="36" t="s">
        <v>218</v>
      </c>
      <c r="B111" s="56">
        <v>39542</v>
      </c>
      <c r="C111" s="41" t="s">
        <v>219</v>
      </c>
      <c r="D111" s="62"/>
      <c r="E111" s="63"/>
      <c r="F111" s="17"/>
    </row>
    <row r="112" spans="1:6" ht="12.75">
      <c r="A112" s="36" t="s">
        <v>220</v>
      </c>
      <c r="B112" s="56">
        <v>39542</v>
      </c>
      <c r="C112" s="41" t="s">
        <v>221</v>
      </c>
      <c r="D112" s="62"/>
      <c r="E112" s="63"/>
      <c r="F112" s="17"/>
    </row>
    <row r="113" spans="1:6" ht="25.5">
      <c r="A113" s="36" t="s">
        <v>222</v>
      </c>
      <c r="B113" s="56">
        <v>39542</v>
      </c>
      <c r="C113" s="41" t="s">
        <v>223</v>
      </c>
      <c r="D113" s="62"/>
      <c r="E113" s="63"/>
      <c r="F113" s="17"/>
    </row>
    <row r="114" spans="1:6" ht="25.5">
      <c r="A114" s="36" t="s">
        <v>224</v>
      </c>
      <c r="B114" s="56">
        <v>39554</v>
      </c>
      <c r="C114" s="41" t="s">
        <v>225</v>
      </c>
      <c r="D114" s="62"/>
      <c r="E114" s="63"/>
      <c r="F114" s="17"/>
    </row>
    <row r="115" spans="1:6" ht="12.75">
      <c r="A115" s="36" t="s">
        <v>226</v>
      </c>
      <c r="B115" s="56">
        <v>39554</v>
      </c>
      <c r="C115" s="41" t="s">
        <v>227</v>
      </c>
      <c r="D115" s="62"/>
      <c r="E115" s="63"/>
      <c r="F115" s="17"/>
    </row>
    <row r="116" spans="1:6" ht="12.75">
      <c r="A116" s="36" t="s">
        <v>228</v>
      </c>
      <c r="B116" s="56">
        <v>39554</v>
      </c>
      <c r="C116" s="41" t="s">
        <v>229</v>
      </c>
      <c r="D116" s="62"/>
      <c r="E116" s="63"/>
      <c r="F116" s="17"/>
    </row>
    <row r="117" spans="1:6" ht="12.75">
      <c r="A117" s="36" t="s">
        <v>230</v>
      </c>
      <c r="B117" s="56"/>
      <c r="C117" s="41" t="s">
        <v>231</v>
      </c>
      <c r="D117" s="62"/>
      <c r="E117" s="63"/>
      <c r="F117" s="17"/>
    </row>
    <row r="118" spans="1:6" ht="12.75">
      <c r="A118" s="36" t="s">
        <v>232</v>
      </c>
      <c r="B118" s="56">
        <v>39554</v>
      </c>
      <c r="C118" s="41" t="s">
        <v>233</v>
      </c>
      <c r="D118" s="62"/>
      <c r="E118" s="63"/>
      <c r="F118" s="17"/>
    </row>
    <row r="119" spans="1:6" ht="12.75">
      <c r="A119" s="36" t="s">
        <v>234</v>
      </c>
      <c r="B119" s="56">
        <v>39554</v>
      </c>
      <c r="C119" s="41" t="s">
        <v>235</v>
      </c>
      <c r="D119" s="62"/>
      <c r="E119" s="63"/>
      <c r="F119" s="17"/>
    </row>
    <row r="120" spans="1:6" ht="12.75">
      <c r="A120" s="36" t="s">
        <v>236</v>
      </c>
      <c r="B120" s="56">
        <v>39554</v>
      </c>
      <c r="C120" s="41" t="s">
        <v>237</v>
      </c>
      <c r="D120" s="62"/>
      <c r="E120" s="63"/>
      <c r="F120" s="17"/>
    </row>
    <row r="121" spans="1:6" ht="12.75">
      <c r="A121" s="36" t="s">
        <v>238</v>
      </c>
      <c r="B121" s="56">
        <v>39554</v>
      </c>
      <c r="C121" s="41" t="s">
        <v>239</v>
      </c>
      <c r="D121" s="62"/>
      <c r="E121" s="63"/>
      <c r="F121" s="17"/>
    </row>
    <row r="122" spans="1:6" ht="12.75">
      <c r="A122" s="36" t="s">
        <v>240</v>
      </c>
      <c r="B122" s="56">
        <v>39554</v>
      </c>
      <c r="C122" s="41" t="s">
        <v>241</v>
      </c>
      <c r="D122" s="62"/>
      <c r="E122" s="63"/>
      <c r="F122" s="17"/>
    </row>
    <row r="123" spans="1:6" ht="12.75">
      <c r="A123" s="36" t="s">
        <v>242</v>
      </c>
      <c r="B123" s="56">
        <v>39568</v>
      </c>
      <c r="C123" s="41" t="s">
        <v>243</v>
      </c>
      <c r="D123" s="62"/>
      <c r="E123" s="63"/>
      <c r="F123" s="17"/>
    </row>
    <row r="124" spans="1:6" ht="25.5">
      <c r="A124" s="36" t="s">
        <v>244</v>
      </c>
      <c r="B124" s="56">
        <v>39568</v>
      </c>
      <c r="C124" s="41" t="s">
        <v>245</v>
      </c>
      <c r="D124" s="62"/>
      <c r="E124" s="63"/>
      <c r="F124" s="17"/>
    </row>
    <row r="125" spans="1:6" ht="25.5">
      <c r="A125" s="36" t="s">
        <v>246</v>
      </c>
      <c r="B125" s="56"/>
      <c r="C125" s="41" t="s">
        <v>247</v>
      </c>
      <c r="D125" s="62"/>
      <c r="E125" s="63"/>
      <c r="F125" s="17"/>
    </row>
    <row r="126" spans="1:6" ht="25.5">
      <c r="A126" s="36" t="s">
        <v>248</v>
      </c>
      <c r="B126" s="56">
        <v>39562</v>
      </c>
      <c r="C126" s="41" t="s">
        <v>249</v>
      </c>
      <c r="D126" s="62"/>
      <c r="E126" s="63"/>
      <c r="F126" s="17"/>
    </row>
    <row r="127" spans="1:6" ht="12.75">
      <c r="A127" s="36" t="s">
        <v>250</v>
      </c>
      <c r="B127" s="56"/>
      <c r="C127" s="41" t="s">
        <v>251</v>
      </c>
      <c r="D127" s="62"/>
      <c r="E127" s="63"/>
      <c r="F127" s="17"/>
    </row>
    <row r="128" spans="1:6" ht="12.75">
      <c r="A128" s="36" t="s">
        <v>252</v>
      </c>
      <c r="B128" s="56"/>
      <c r="C128" s="41" t="s">
        <v>253</v>
      </c>
      <c r="D128" s="62"/>
      <c r="E128" s="63"/>
      <c r="F128" s="17"/>
    </row>
    <row r="129" spans="1:6" ht="12.75">
      <c r="A129" s="36" t="s">
        <v>254</v>
      </c>
      <c r="B129" s="56">
        <v>39563</v>
      </c>
      <c r="C129" s="41" t="s">
        <v>255</v>
      </c>
      <c r="D129" s="62"/>
      <c r="E129" s="63"/>
      <c r="F129" s="17"/>
    </row>
    <row r="130" spans="1:6" ht="12.75">
      <c r="A130" s="36" t="s">
        <v>256</v>
      </c>
      <c r="B130" s="56"/>
      <c r="C130" s="41" t="s">
        <v>257</v>
      </c>
      <c r="D130" s="62"/>
      <c r="E130" s="63"/>
      <c r="F130" s="17"/>
    </row>
    <row r="131" spans="1:6" ht="25.5">
      <c r="A131" s="36" t="s">
        <v>258</v>
      </c>
      <c r="B131" s="56"/>
      <c r="C131" s="41" t="s">
        <v>259</v>
      </c>
      <c r="D131" s="62"/>
      <c r="E131" s="63"/>
      <c r="F131" s="17"/>
    </row>
    <row r="132" spans="1:6" ht="25.5">
      <c r="A132" s="36" t="s">
        <v>260</v>
      </c>
      <c r="B132" s="56">
        <v>39568</v>
      </c>
      <c r="C132" s="41" t="s">
        <v>261</v>
      </c>
      <c r="D132" s="62"/>
      <c r="E132" s="63"/>
      <c r="F132" s="17"/>
    </row>
    <row r="133" spans="1:6" ht="12.75">
      <c r="A133" s="36" t="s">
        <v>262</v>
      </c>
      <c r="B133" s="56">
        <v>39563</v>
      </c>
      <c r="C133" s="41" t="s">
        <v>263</v>
      </c>
      <c r="D133" s="62"/>
      <c r="E133" s="63"/>
      <c r="F133" s="17"/>
    </row>
    <row r="134" spans="1:6" ht="25.5">
      <c r="A134" s="36" t="s">
        <v>264</v>
      </c>
      <c r="B134" s="56">
        <v>39568</v>
      </c>
      <c r="C134" s="41" t="s">
        <v>265</v>
      </c>
      <c r="D134" s="62"/>
      <c r="E134" s="63"/>
      <c r="F134" s="17"/>
    </row>
    <row r="135" spans="1:6" ht="12.75">
      <c r="A135" s="36" t="s">
        <v>266</v>
      </c>
      <c r="B135" s="56">
        <v>39563</v>
      </c>
      <c r="C135" s="41" t="s">
        <v>267</v>
      </c>
      <c r="D135" s="62"/>
      <c r="E135" s="63"/>
      <c r="F135" s="17"/>
    </row>
    <row r="136" spans="1:6" ht="12.75">
      <c r="A136" s="36" t="s">
        <v>268</v>
      </c>
      <c r="B136" s="56">
        <v>39566</v>
      </c>
      <c r="C136" s="41" t="s">
        <v>269</v>
      </c>
      <c r="D136" s="62"/>
      <c r="E136" s="63"/>
      <c r="F136" s="17"/>
    </row>
    <row r="137" spans="1:6" ht="12.75">
      <c r="A137" s="36" t="s">
        <v>270</v>
      </c>
      <c r="B137" s="56">
        <v>39576</v>
      </c>
      <c r="C137" s="42" t="s">
        <v>271</v>
      </c>
      <c r="D137" s="62">
        <v>900000</v>
      </c>
      <c r="E137" s="63">
        <v>900000</v>
      </c>
      <c r="F137" s="17"/>
    </row>
    <row r="138" spans="1:6" ht="12.75">
      <c r="A138" s="36" t="s">
        <v>272</v>
      </c>
      <c r="B138" s="56">
        <v>39576</v>
      </c>
      <c r="C138" s="42" t="s">
        <v>273</v>
      </c>
      <c r="D138" s="62"/>
      <c r="E138" s="63"/>
      <c r="F138" s="17"/>
    </row>
    <row r="139" spans="1:6" ht="12.75">
      <c r="A139" s="36" t="s">
        <v>274</v>
      </c>
      <c r="B139" s="56">
        <v>39576</v>
      </c>
      <c r="C139" s="42" t="s">
        <v>275</v>
      </c>
      <c r="D139" s="62"/>
      <c r="E139" s="63"/>
      <c r="F139" s="17"/>
    </row>
    <row r="140" spans="1:6" ht="12.75">
      <c r="A140" s="36" t="s">
        <v>276</v>
      </c>
      <c r="B140" s="56">
        <v>39576</v>
      </c>
      <c r="C140" s="42" t="s">
        <v>277</v>
      </c>
      <c r="D140" s="62"/>
      <c r="E140" s="63"/>
      <c r="F140" s="17"/>
    </row>
    <row r="141" spans="1:6" ht="12.75">
      <c r="A141" s="36" t="s">
        <v>278</v>
      </c>
      <c r="B141" s="56">
        <v>39576</v>
      </c>
      <c r="C141" s="42" t="s">
        <v>279</v>
      </c>
      <c r="D141" s="62"/>
      <c r="E141" s="63"/>
      <c r="F141" s="17"/>
    </row>
    <row r="142" spans="1:6" ht="12.75">
      <c r="A142" s="36" t="s">
        <v>280</v>
      </c>
      <c r="B142" s="56">
        <v>39576</v>
      </c>
      <c r="C142" s="42" t="s">
        <v>281</v>
      </c>
      <c r="D142" s="62"/>
      <c r="E142" s="63"/>
      <c r="F142" s="17"/>
    </row>
    <row r="143" spans="1:6" ht="12.75">
      <c r="A143" s="36" t="s">
        <v>282</v>
      </c>
      <c r="B143" s="56">
        <v>39576</v>
      </c>
      <c r="C143" s="42" t="s">
        <v>283</v>
      </c>
      <c r="D143" s="62"/>
      <c r="E143" s="63"/>
      <c r="F143" s="17"/>
    </row>
    <row r="144" spans="1:6" ht="12.75">
      <c r="A144" s="36" t="s">
        <v>284</v>
      </c>
      <c r="B144" s="56">
        <v>39576</v>
      </c>
      <c r="C144" s="42" t="s">
        <v>285</v>
      </c>
      <c r="D144" s="62"/>
      <c r="E144" s="63"/>
      <c r="F144" s="17"/>
    </row>
    <row r="145" spans="1:6" ht="12.75">
      <c r="A145" s="37" t="s">
        <v>38</v>
      </c>
      <c r="B145" s="55"/>
      <c r="C145" s="30" t="s">
        <v>286</v>
      </c>
      <c r="D145" s="44">
        <f>SUM(D104:D144)</f>
        <v>1700000</v>
      </c>
      <c r="E145" s="32">
        <f>SUM(E104:E144)</f>
        <v>1700000</v>
      </c>
      <c r="F145" s="17"/>
    </row>
    <row r="146" spans="1:6" ht="12.75">
      <c r="A146" s="35" t="s">
        <v>287</v>
      </c>
      <c r="B146" s="38"/>
      <c r="C146" s="45"/>
      <c r="D146" s="33"/>
      <c r="E146" s="34"/>
      <c r="F146" s="17"/>
    </row>
    <row r="147" spans="1:6" ht="12.75">
      <c r="A147" s="46">
        <v>39234</v>
      </c>
      <c r="B147" s="61"/>
      <c r="C147" s="17" t="s">
        <v>288</v>
      </c>
      <c r="D147" s="27">
        <v>2500000</v>
      </c>
      <c r="E147" s="28">
        <v>2500000</v>
      </c>
      <c r="F147" s="17"/>
    </row>
    <row r="148" spans="1:6" ht="12.75">
      <c r="A148" s="46">
        <v>39448</v>
      </c>
      <c r="B148" s="61"/>
      <c r="C148" s="17" t="s">
        <v>288</v>
      </c>
      <c r="D148" s="27">
        <v>450000</v>
      </c>
      <c r="E148" s="28">
        <v>450000</v>
      </c>
      <c r="F148" s="17"/>
    </row>
    <row r="149" spans="1:6" ht="12.75">
      <c r="A149" s="46">
        <v>39569</v>
      </c>
      <c r="B149" s="61"/>
      <c r="C149" s="17" t="s">
        <v>288</v>
      </c>
      <c r="D149" s="27">
        <v>300000</v>
      </c>
      <c r="E149" s="28">
        <v>300000</v>
      </c>
      <c r="F149" s="17"/>
    </row>
    <row r="150" spans="1:6" ht="12.75" collapsed="1">
      <c r="A150" s="37" t="s">
        <v>38</v>
      </c>
      <c r="B150" s="55"/>
      <c r="C150" s="30" t="s">
        <v>289</v>
      </c>
      <c r="D150" s="44">
        <f>SUM(D147:D149)</f>
        <v>3250000</v>
      </c>
      <c r="E150" s="32">
        <f>SUM(E147:E149)</f>
        <v>3250000</v>
      </c>
      <c r="F150" s="17"/>
    </row>
    <row r="151" spans="1:6" ht="12.75">
      <c r="A151" s="35" t="s">
        <v>290</v>
      </c>
      <c r="B151" s="38"/>
      <c r="C151" s="45"/>
      <c r="D151" s="33"/>
      <c r="E151" s="34"/>
      <c r="F151" s="17"/>
    </row>
    <row r="152" spans="1:6" ht="12.75">
      <c r="A152" s="46"/>
      <c r="B152" s="57"/>
      <c r="C152" s="17" t="s">
        <v>291</v>
      </c>
      <c r="D152" s="27">
        <v>-103744</v>
      </c>
      <c r="E152" s="28">
        <v>0</v>
      </c>
      <c r="F152" s="17"/>
    </row>
    <row r="153" spans="1:6" ht="13.5" collapsed="1" thickBot="1">
      <c r="A153" s="37" t="s">
        <v>38</v>
      </c>
      <c r="B153" s="55"/>
      <c r="C153" s="30" t="s">
        <v>290</v>
      </c>
      <c r="D153" s="44">
        <f>D152</f>
        <v>-103744</v>
      </c>
      <c r="E153" s="32">
        <f>E152</f>
        <v>0</v>
      </c>
      <c r="F153" s="17"/>
    </row>
    <row r="154" spans="1:6" ht="13.5" thickTop="1">
      <c r="A154" s="47" t="s">
        <v>20</v>
      </c>
      <c r="B154" s="58"/>
      <c r="C154" s="48" t="s">
        <v>292</v>
      </c>
      <c r="D154" s="49">
        <f>D16+D22+D102+D145+D150+D153</f>
        <v>29231128</v>
      </c>
      <c r="E154" s="50">
        <f>E16+E22+E102+E145+E150+E153</f>
        <v>25922313</v>
      </c>
      <c r="F154" s="17"/>
    </row>
    <row r="155" spans="1:6" ht="12.75">
      <c r="A155" s="35" t="s">
        <v>293</v>
      </c>
      <c r="B155" s="38"/>
      <c r="C155" s="45"/>
      <c r="D155" s="33"/>
      <c r="E155" s="34"/>
      <c r="F155" s="17"/>
    </row>
    <row r="156" spans="1:6" ht="12.75">
      <c r="A156" s="46"/>
      <c r="B156" s="57"/>
      <c r="C156" s="51" t="s">
        <v>294</v>
      </c>
      <c r="D156" s="27">
        <v>675000</v>
      </c>
      <c r="E156" s="28"/>
      <c r="F156" s="17"/>
    </row>
    <row r="157" spans="1:6" ht="12.75">
      <c r="A157" s="52"/>
      <c r="B157" s="59"/>
      <c r="C157" s="51" t="s">
        <v>19</v>
      </c>
      <c r="D157" s="26">
        <v>1000000</v>
      </c>
      <c r="E157" s="34"/>
      <c r="F157" s="17"/>
    </row>
    <row r="158" spans="1:6" ht="13.5" thickBot="1">
      <c r="A158" s="37" t="s">
        <v>38</v>
      </c>
      <c r="B158" s="55"/>
      <c r="C158" s="30" t="s">
        <v>295</v>
      </c>
      <c r="D158" s="44">
        <f>SUM(D156:D157)</f>
        <v>1675000</v>
      </c>
      <c r="E158" s="32">
        <f>SUM(E156:E157)</f>
        <v>0</v>
      </c>
      <c r="F158" s="17"/>
    </row>
    <row r="159" spans="1:6" ht="13.5" thickTop="1">
      <c r="A159" s="47" t="s">
        <v>296</v>
      </c>
      <c r="B159" s="58"/>
      <c r="C159" s="48" t="s">
        <v>297</v>
      </c>
      <c r="D159" s="49">
        <f>D158+D154</f>
        <v>30906128</v>
      </c>
      <c r="E159" s="50">
        <f>E158+E154</f>
        <v>25922313</v>
      </c>
      <c r="F159" s="17"/>
    </row>
  </sheetData>
  <sheetProtection/>
  <mergeCells count="6">
    <mergeCell ref="D137:D144"/>
    <mergeCell ref="E137:E144"/>
    <mergeCell ref="D1:E1"/>
    <mergeCell ref="D104:D136"/>
    <mergeCell ref="E104:E136"/>
    <mergeCell ref="A1:C2"/>
  </mergeCells>
  <printOptions gridLines="1"/>
  <pageMargins left="0.75" right="0.67" top="1" bottom="0.74" header="0.5" footer="0.34"/>
  <pageSetup fitToHeight="0" fitToWidth="1" horizontalDpi="600" verticalDpi="600" orientation="landscape" paperSize="8" scale="77" r:id="rId1"/>
  <headerFooter alignWithMargins="0">
    <oddHeader>&amp;C&amp;"Arial,Bold"&amp;11Edinburgh Tram Network.  SDS Contract Revenue Breakdown</oddHeader>
    <oddFooter>&amp;R&amp;"Arial,Bold"Date 30 May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Damovo Global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Carnegy</dc:creator>
  <cp:keywords/>
  <dc:description/>
  <cp:lastModifiedBy>n310391</cp:lastModifiedBy>
  <cp:lastPrinted>2008-05-14T07:10:26Z</cp:lastPrinted>
  <dcterms:created xsi:type="dcterms:W3CDTF">2008-05-13T13:51:58Z</dcterms:created>
  <dcterms:modified xsi:type="dcterms:W3CDTF">2017-12-19T13:21:24Z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